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ayssae.azelmat\Desktop\ضيعتي المستدامة\"/>
    </mc:Choice>
  </mc:AlternateContent>
  <bookViews>
    <workbookView xWindow="240" yWindow="240" windowWidth="25365" windowHeight="14505" tabRatio="923" activeTab="4"/>
  </bookViews>
  <sheets>
    <sheet name="Données sur l'exploitation" sheetId="113" r:id="rId1"/>
    <sheet name="UGB_Exploitation" sheetId="137" r:id="rId2"/>
    <sheet name="Agro-environnementale" sheetId="116" r:id="rId3"/>
    <sheet name="Socio-territoriale" sheetId="117" r:id="rId4"/>
    <sheet name="Economique" sheetId="118" r:id="rId5"/>
    <sheet name="Enregistrement Scores" sheetId="119" r:id="rId6"/>
    <sheet name="3 Echelles" sheetId="120" r:id="rId7"/>
    <sheet name="Radar" sheetId="121" r:id="rId8"/>
  </sheets>
  <externalReferences>
    <externalReference r:id="rId9"/>
    <externalReference r:id="rId10"/>
    <externalReference r:id="rId11"/>
    <externalReference r:id="rId12"/>
  </externalReferences>
  <definedNames>
    <definedName name="__________________eng2">#REF!</definedName>
    <definedName name="__________________eng3">#REF!</definedName>
    <definedName name="__________________eng4">#REF!</definedName>
    <definedName name="__________________eng5">#REF!</definedName>
    <definedName name="__________________rs1">#REF!</definedName>
    <definedName name="__________________rs2">#REF!</definedName>
    <definedName name="__________________rs3">#REF!</definedName>
    <definedName name="__________________rs4">#REF!</definedName>
    <definedName name="__________________rs5">#REF!</definedName>
    <definedName name="__________________rv1">#REF!</definedName>
    <definedName name="__________________rv2">#REF!</definedName>
    <definedName name="__________________rv3">#REF!</definedName>
    <definedName name="__________________rv4">#REF!</definedName>
    <definedName name="__________________rv5">#REF!</definedName>
    <definedName name="__________________sp1">#REF!</definedName>
    <definedName name="__________________sp2">#REF!</definedName>
    <definedName name="__________________sp3">#REF!</definedName>
    <definedName name="__________________sp4">#REF!</definedName>
    <definedName name="__________________sp5">#REF!</definedName>
    <definedName name="_________________eng2">#REF!</definedName>
    <definedName name="_________________eng3">#REF!</definedName>
    <definedName name="_________________eng4">#REF!</definedName>
    <definedName name="_________________eng5">#REF!</definedName>
    <definedName name="_________________rs1">#REF!</definedName>
    <definedName name="_________________rs2">#REF!</definedName>
    <definedName name="_________________rs3">#REF!</definedName>
    <definedName name="_________________rs4">#REF!</definedName>
    <definedName name="_________________rs5">#REF!</definedName>
    <definedName name="_________________rv1">#REF!</definedName>
    <definedName name="_________________rv2">#REF!</definedName>
    <definedName name="_________________rv3">#REF!</definedName>
    <definedName name="_________________rv4">#REF!</definedName>
    <definedName name="_________________rv5">#REF!</definedName>
    <definedName name="_________________sp1">#REF!</definedName>
    <definedName name="_________________sp2">#REF!</definedName>
    <definedName name="_________________sp3">#REF!</definedName>
    <definedName name="_________________sp4">#REF!</definedName>
    <definedName name="_________________sp5">#REF!</definedName>
    <definedName name="________________eng2">#REF!</definedName>
    <definedName name="________________eng3">#REF!</definedName>
    <definedName name="________________eng4">#REF!</definedName>
    <definedName name="________________eng5">#REF!</definedName>
    <definedName name="________________rs1">#REF!</definedName>
    <definedName name="________________rs2">#REF!</definedName>
    <definedName name="________________rs3">#REF!</definedName>
    <definedName name="________________rs4">#REF!</definedName>
    <definedName name="________________rs5">#REF!</definedName>
    <definedName name="________________rv1">#REF!</definedName>
    <definedName name="________________rv2">#REF!</definedName>
    <definedName name="________________rv3">#REF!</definedName>
    <definedName name="________________rv4">#REF!</definedName>
    <definedName name="________________rv5">#REF!</definedName>
    <definedName name="________________sp1">#REF!</definedName>
    <definedName name="________________sp2">#REF!</definedName>
    <definedName name="________________sp3">#REF!</definedName>
    <definedName name="________________sp4">#REF!</definedName>
    <definedName name="________________sp5">#REF!</definedName>
    <definedName name="_______________eng2">#REF!</definedName>
    <definedName name="_______________eng3">#REF!</definedName>
    <definedName name="_______________eng4">#REF!</definedName>
    <definedName name="_______________eng5">#REF!</definedName>
    <definedName name="_______________rs1">#REF!</definedName>
    <definedName name="_______________rs2">#REF!</definedName>
    <definedName name="_______________rs3">#REF!</definedName>
    <definedName name="_______________rs4">#REF!</definedName>
    <definedName name="_______________rs5">#REF!</definedName>
    <definedName name="_______________rv1">#REF!</definedName>
    <definedName name="_______________rv2">#REF!</definedName>
    <definedName name="_______________rv3">#REF!</definedName>
    <definedName name="_______________rv4">#REF!</definedName>
    <definedName name="_______________rv5">#REF!</definedName>
    <definedName name="_______________sp1">#REF!</definedName>
    <definedName name="_______________sp2">#REF!</definedName>
    <definedName name="_______________sp3">#REF!</definedName>
    <definedName name="_______________sp4">#REF!</definedName>
    <definedName name="_______________sp5">#REF!</definedName>
    <definedName name="______________eng2">#REF!</definedName>
    <definedName name="______________eng3">#REF!</definedName>
    <definedName name="______________eng4">#REF!</definedName>
    <definedName name="______________eng5">#REF!</definedName>
    <definedName name="______________lb1">[1]métre!#REF!</definedName>
    <definedName name="______________ld1">[1]métre!#REF!</definedName>
    <definedName name="______________ld2">[1]métre!#REF!</definedName>
    <definedName name="______________ld3">[1]métre!#REF!</definedName>
    <definedName name="______________ldg2">[1]métre!#REF!</definedName>
    <definedName name="______________Lmp1">[1]métre!#REF!</definedName>
    <definedName name="______________Lp1">[1]métre!#REF!</definedName>
    <definedName name="______________lp2">[1]métre!#REF!</definedName>
    <definedName name="______________lpd1">[1]métre!#REF!</definedName>
    <definedName name="______________lpf1">[1]métre!#REF!</definedName>
    <definedName name="______________lpf2">[1]métre!#REF!</definedName>
    <definedName name="______________rs1">#REF!</definedName>
    <definedName name="______________rs2">#REF!</definedName>
    <definedName name="______________rs3">#REF!</definedName>
    <definedName name="______________rs4">#REF!</definedName>
    <definedName name="______________rs5">#REF!</definedName>
    <definedName name="______________rv1">#REF!</definedName>
    <definedName name="______________rv2">#REF!</definedName>
    <definedName name="______________rv3">#REF!</definedName>
    <definedName name="______________rv4">#REF!</definedName>
    <definedName name="______________rv5">#REF!</definedName>
    <definedName name="______________sp1">#REF!</definedName>
    <definedName name="______________sp2">#REF!</definedName>
    <definedName name="______________sp3">#REF!</definedName>
    <definedName name="______________sp4">#REF!</definedName>
    <definedName name="______________sp5">#REF!</definedName>
    <definedName name="______________xx1">[2]Feuil4!#REF!</definedName>
    <definedName name="_____________eng2">#REF!</definedName>
    <definedName name="_____________eng3">#REF!</definedName>
    <definedName name="_____________eng4">#REF!</definedName>
    <definedName name="_____________eng5">#REF!</definedName>
    <definedName name="_____________lb1">[1]métre!#REF!</definedName>
    <definedName name="_____________ld1">[1]métre!#REF!</definedName>
    <definedName name="_____________ld2">[1]métre!#REF!</definedName>
    <definedName name="_____________ld3">[1]métre!#REF!</definedName>
    <definedName name="_____________ldg2">[1]métre!#REF!</definedName>
    <definedName name="_____________Lmp1">[1]métre!#REF!</definedName>
    <definedName name="_____________Lp1">[1]métre!#REF!</definedName>
    <definedName name="_____________lp2">[1]métre!#REF!</definedName>
    <definedName name="_____________lpd1">[1]métre!#REF!</definedName>
    <definedName name="_____________lpf1">[1]métre!#REF!</definedName>
    <definedName name="_____________lpf2">[1]métre!#REF!</definedName>
    <definedName name="_____________rs1">#REF!</definedName>
    <definedName name="_____________rs2">#REF!</definedName>
    <definedName name="_____________rs3">#REF!</definedName>
    <definedName name="_____________rs4">#REF!</definedName>
    <definedName name="_____________rs5">#REF!</definedName>
    <definedName name="_____________rv1">#REF!</definedName>
    <definedName name="_____________rv2">#REF!</definedName>
    <definedName name="_____________rv3">#REF!</definedName>
    <definedName name="_____________rv4">#REF!</definedName>
    <definedName name="_____________rv5">#REF!</definedName>
    <definedName name="_____________sp1">#REF!</definedName>
    <definedName name="_____________sp2">#REF!</definedName>
    <definedName name="_____________sp3">#REF!</definedName>
    <definedName name="_____________sp4">#REF!</definedName>
    <definedName name="_____________sp5">#REF!</definedName>
    <definedName name="_____________xx1">[2]Feuil4!#REF!</definedName>
    <definedName name="____________eng2">#REF!</definedName>
    <definedName name="____________eng3">#REF!</definedName>
    <definedName name="____________eng4">#REF!</definedName>
    <definedName name="____________eng5">#REF!</definedName>
    <definedName name="____________lb1">[1]métre!#REF!</definedName>
    <definedName name="____________ld1">[1]métre!#REF!</definedName>
    <definedName name="____________ld2">[1]métre!#REF!</definedName>
    <definedName name="____________ld3">[1]métre!#REF!</definedName>
    <definedName name="____________ldg2">[1]métre!#REF!</definedName>
    <definedName name="____________Lmp1">[1]métre!#REF!</definedName>
    <definedName name="____________Lp1">[1]métre!#REF!</definedName>
    <definedName name="____________lp2">[1]métre!#REF!</definedName>
    <definedName name="____________lpd1">[1]métre!#REF!</definedName>
    <definedName name="____________lpf1">[1]métre!#REF!</definedName>
    <definedName name="____________lpf2">[1]métre!#REF!</definedName>
    <definedName name="____________rs1">#REF!</definedName>
    <definedName name="____________rs2">#REF!</definedName>
    <definedName name="____________rs3">#REF!</definedName>
    <definedName name="____________rs4">#REF!</definedName>
    <definedName name="____________rs5">#REF!</definedName>
    <definedName name="____________rv1">#REF!</definedName>
    <definedName name="____________rv2">#REF!</definedName>
    <definedName name="____________rv3">#REF!</definedName>
    <definedName name="____________rv4">#REF!</definedName>
    <definedName name="____________rv5">#REF!</definedName>
    <definedName name="____________sp1">#REF!</definedName>
    <definedName name="____________sp2">#REF!</definedName>
    <definedName name="____________sp3">#REF!</definedName>
    <definedName name="____________sp4">#REF!</definedName>
    <definedName name="____________sp5">#REF!</definedName>
    <definedName name="____________xx1">[2]Feuil4!#REF!</definedName>
    <definedName name="___________eng2">#REF!</definedName>
    <definedName name="___________eng3">#REF!</definedName>
    <definedName name="___________eng4">#REF!</definedName>
    <definedName name="___________eng5">#REF!</definedName>
    <definedName name="___________lb1">[1]métre!#REF!</definedName>
    <definedName name="___________ld1">[1]métre!#REF!</definedName>
    <definedName name="___________ld2">[1]métre!#REF!</definedName>
    <definedName name="___________ld3">[1]métre!#REF!</definedName>
    <definedName name="___________ldg2">[1]métre!#REF!</definedName>
    <definedName name="___________Lmp1">[1]métre!#REF!</definedName>
    <definedName name="___________Lp1">[1]métre!#REF!</definedName>
    <definedName name="___________lp2">[1]métre!#REF!</definedName>
    <definedName name="___________lpd1">[1]métre!#REF!</definedName>
    <definedName name="___________lpf1">[1]métre!#REF!</definedName>
    <definedName name="___________lpf2">[1]métre!#REF!</definedName>
    <definedName name="___________rs1">#REF!</definedName>
    <definedName name="___________rs2">#REF!</definedName>
    <definedName name="___________rs3">#REF!</definedName>
    <definedName name="___________rs4">#REF!</definedName>
    <definedName name="___________rs5">#REF!</definedName>
    <definedName name="___________rv1">#REF!</definedName>
    <definedName name="___________rv2">#REF!</definedName>
    <definedName name="___________rv3">#REF!</definedName>
    <definedName name="___________rv4">#REF!</definedName>
    <definedName name="___________rv5">#REF!</definedName>
    <definedName name="___________sp1">#REF!</definedName>
    <definedName name="___________sp2">#REF!</definedName>
    <definedName name="___________sp3">#REF!</definedName>
    <definedName name="___________sp4">#REF!</definedName>
    <definedName name="___________sp5">#REF!</definedName>
    <definedName name="___________xx1">[2]Feuil4!#REF!</definedName>
    <definedName name="__________eng2">#REF!</definedName>
    <definedName name="__________eng3">#REF!</definedName>
    <definedName name="__________eng4">#REF!</definedName>
    <definedName name="__________eng5">#REF!</definedName>
    <definedName name="__________Hmg1">#REF!</definedName>
    <definedName name="__________hmg2">#REF!</definedName>
    <definedName name="__________lb1">[1]métre!#REF!</definedName>
    <definedName name="__________ld1">[1]métre!#REF!</definedName>
    <definedName name="__________ld2">[1]métre!#REF!</definedName>
    <definedName name="__________ld3">[1]métre!#REF!</definedName>
    <definedName name="__________ldg2">[1]métre!#REF!</definedName>
    <definedName name="__________LM1">#REF!</definedName>
    <definedName name="__________LM2">#REF!</definedName>
    <definedName name="__________LM3">#REF!</definedName>
    <definedName name="__________LM4">#REF!</definedName>
    <definedName name="__________LM5">#REF!</definedName>
    <definedName name="__________LM6">#REF!</definedName>
    <definedName name="__________LM7">#REF!</definedName>
    <definedName name="__________Lmp1">[1]métre!#REF!</definedName>
    <definedName name="__________Lp1">[1]métre!#REF!</definedName>
    <definedName name="__________lp2">[1]métre!#REF!</definedName>
    <definedName name="__________lpd1">[1]métre!#REF!</definedName>
    <definedName name="__________lpf1">[1]métre!#REF!</definedName>
    <definedName name="__________lpf2">[1]métre!#REF!</definedName>
    <definedName name="__________Ls1">#REF!</definedName>
    <definedName name="__________Ls2">#REF!</definedName>
    <definedName name="__________rs1">#REF!</definedName>
    <definedName name="__________rs2">#REF!</definedName>
    <definedName name="__________rs3">#REF!</definedName>
    <definedName name="__________rs4">#REF!</definedName>
    <definedName name="__________rs5">#REF!</definedName>
    <definedName name="__________rv1">#REF!</definedName>
    <definedName name="__________rv2">#REF!</definedName>
    <definedName name="__________rv3">#REF!</definedName>
    <definedName name="__________rv4">#REF!</definedName>
    <definedName name="__________rv5">#REF!</definedName>
    <definedName name="__________sp1">#REF!</definedName>
    <definedName name="__________sp2">#REF!</definedName>
    <definedName name="__________sp3">#REF!</definedName>
    <definedName name="__________sp4">#REF!</definedName>
    <definedName name="__________sp5">#REF!</definedName>
    <definedName name="__________xx1">[2]Feuil4!#REF!</definedName>
    <definedName name="_________eng2">#REF!</definedName>
    <definedName name="_________eng3">#REF!</definedName>
    <definedName name="_________eng4">#REF!</definedName>
    <definedName name="_________eng5">#REF!</definedName>
    <definedName name="_________Hmg1">#REF!</definedName>
    <definedName name="_________hmg2">#REF!</definedName>
    <definedName name="_________lb1">[1]métre!#REF!</definedName>
    <definedName name="_________ld1">[1]métre!#REF!</definedName>
    <definedName name="_________ld2">[1]métre!#REF!</definedName>
    <definedName name="_________ld3">[1]métre!#REF!</definedName>
    <definedName name="_________ldg2">[1]métre!#REF!</definedName>
    <definedName name="_________LM1">#REF!</definedName>
    <definedName name="_________LM2">#REF!</definedName>
    <definedName name="_________LM3">#REF!</definedName>
    <definedName name="_________LM4">#REF!</definedName>
    <definedName name="_________LM5">#REF!</definedName>
    <definedName name="_________LM6">#REF!</definedName>
    <definedName name="_________LM7">#REF!</definedName>
    <definedName name="_________Lmp1">[1]métre!#REF!</definedName>
    <definedName name="_________Lp1">[1]métre!#REF!</definedName>
    <definedName name="_________lp2">[1]métre!#REF!</definedName>
    <definedName name="_________lpd1">[1]métre!#REF!</definedName>
    <definedName name="_________lpf1">[1]métre!#REF!</definedName>
    <definedName name="_________lpf2">[1]métre!#REF!</definedName>
    <definedName name="_________Ls1">#REF!</definedName>
    <definedName name="_________Ls2">#REF!</definedName>
    <definedName name="_________rs1">#REF!</definedName>
    <definedName name="_________rs2">#REF!</definedName>
    <definedName name="_________rs3">#REF!</definedName>
    <definedName name="_________rs4">#REF!</definedName>
    <definedName name="_________rs5">#REF!</definedName>
    <definedName name="_________rv1">#REF!</definedName>
    <definedName name="_________rv2">#REF!</definedName>
    <definedName name="_________rv3">#REF!</definedName>
    <definedName name="_________rv4">#REF!</definedName>
    <definedName name="_________rv5">#REF!</definedName>
    <definedName name="_________sp1">#REF!</definedName>
    <definedName name="_________sp2">#REF!</definedName>
    <definedName name="_________sp3">#REF!</definedName>
    <definedName name="_________sp4">#REF!</definedName>
    <definedName name="_________sp5">#REF!</definedName>
    <definedName name="_________xx1">[2]Feuil4!#REF!</definedName>
    <definedName name="________eng2">#REF!</definedName>
    <definedName name="________eng3">#REF!</definedName>
    <definedName name="________eng4">#REF!</definedName>
    <definedName name="________eng5">#REF!</definedName>
    <definedName name="________Hmg1">#REF!</definedName>
    <definedName name="________hmg2">#REF!</definedName>
    <definedName name="________LM1">#REF!</definedName>
    <definedName name="________LM2">#REF!</definedName>
    <definedName name="________LM3">#REF!</definedName>
    <definedName name="________LM4">#REF!</definedName>
    <definedName name="________LM5">#REF!</definedName>
    <definedName name="________LM6">#REF!</definedName>
    <definedName name="________LM7">#REF!</definedName>
    <definedName name="________Ls1">#REF!</definedName>
    <definedName name="________Ls2">#REF!</definedName>
    <definedName name="________rs1">#REF!</definedName>
    <definedName name="________rs2">#REF!</definedName>
    <definedName name="________rs3">#REF!</definedName>
    <definedName name="________rs4">#REF!</definedName>
    <definedName name="________rs5">#REF!</definedName>
    <definedName name="________rv1">#REF!</definedName>
    <definedName name="________rv2">#REF!</definedName>
    <definedName name="________rv3">#REF!</definedName>
    <definedName name="________rv4">#REF!</definedName>
    <definedName name="________rv5">#REF!</definedName>
    <definedName name="________sp1">#REF!</definedName>
    <definedName name="________sp2">#REF!</definedName>
    <definedName name="________sp3">#REF!</definedName>
    <definedName name="________sp4">#REF!</definedName>
    <definedName name="________sp5">#REF!</definedName>
    <definedName name="_______eng2">#REF!</definedName>
    <definedName name="_______eng3">#REF!</definedName>
    <definedName name="_______eng4">#REF!</definedName>
    <definedName name="_______eng5">#REF!</definedName>
    <definedName name="_______Hmg1">#REF!</definedName>
    <definedName name="_______hmg2">#REF!</definedName>
    <definedName name="_______LM1">#REF!</definedName>
    <definedName name="_______LM2">#REF!</definedName>
    <definedName name="_______LM3">#REF!</definedName>
    <definedName name="_______LM4">#REF!</definedName>
    <definedName name="_______LM5">#REF!</definedName>
    <definedName name="_______LM6">#REF!</definedName>
    <definedName name="_______LM7">#REF!</definedName>
    <definedName name="_______Ls1">#REF!</definedName>
    <definedName name="_______Ls2">#REF!</definedName>
    <definedName name="_______rs1">#REF!</definedName>
    <definedName name="_______rs2">#REF!</definedName>
    <definedName name="_______rs3">#REF!</definedName>
    <definedName name="_______rs4">#REF!</definedName>
    <definedName name="_______rs5">#REF!</definedName>
    <definedName name="_______rv1">#REF!</definedName>
    <definedName name="_______rv2">#REF!</definedName>
    <definedName name="_______rv3">#REF!</definedName>
    <definedName name="_______rv4">#REF!</definedName>
    <definedName name="_______rv5">#REF!</definedName>
    <definedName name="_______sp1">#REF!</definedName>
    <definedName name="_______sp2">#REF!</definedName>
    <definedName name="_______sp3">#REF!</definedName>
    <definedName name="_______sp4">#REF!</definedName>
    <definedName name="_______sp5">#REF!</definedName>
    <definedName name="______eng2">#REF!</definedName>
    <definedName name="______eng3">#REF!</definedName>
    <definedName name="______eng4">#REF!</definedName>
    <definedName name="______eng5">#REF!</definedName>
    <definedName name="______rs1">#REF!</definedName>
    <definedName name="______rs2">#REF!</definedName>
    <definedName name="______rs3">#REF!</definedName>
    <definedName name="______rs4">#REF!</definedName>
    <definedName name="______rs5">#REF!</definedName>
    <definedName name="______rv1">#REF!</definedName>
    <definedName name="______rv2">#REF!</definedName>
    <definedName name="______rv3">#REF!</definedName>
    <definedName name="______rv4">#REF!</definedName>
    <definedName name="______rv5">#REF!</definedName>
    <definedName name="______sp1">#REF!</definedName>
    <definedName name="______sp2">#REF!</definedName>
    <definedName name="______sp3">#REF!</definedName>
    <definedName name="______sp4">#REF!</definedName>
    <definedName name="______sp5">#REF!</definedName>
    <definedName name="_____eng2">#REF!</definedName>
    <definedName name="_____eng3">#REF!</definedName>
    <definedName name="_____eng4">#REF!</definedName>
    <definedName name="_____eng5">#REF!</definedName>
    <definedName name="_____Hmg1">#REF!</definedName>
    <definedName name="_____hmg2">#REF!</definedName>
    <definedName name="_____LM1">#REF!</definedName>
    <definedName name="_____LM2">#REF!</definedName>
    <definedName name="_____LM3">#REF!</definedName>
    <definedName name="_____LM4">#REF!</definedName>
    <definedName name="_____LM5">#REF!</definedName>
    <definedName name="_____LM6">#REF!</definedName>
    <definedName name="_____LM7">#REF!</definedName>
    <definedName name="_____Ls1">#REF!</definedName>
    <definedName name="_____Ls2">#REF!</definedName>
    <definedName name="_____rs1">#REF!</definedName>
    <definedName name="_____rs2">#REF!</definedName>
    <definedName name="_____rs3">#REF!</definedName>
    <definedName name="_____rs4">#REF!</definedName>
    <definedName name="_____rs5">#REF!</definedName>
    <definedName name="_____rv1">#REF!</definedName>
    <definedName name="_____rv2">#REF!</definedName>
    <definedName name="_____rv3">#REF!</definedName>
    <definedName name="_____rv4">#REF!</definedName>
    <definedName name="_____rv5">#REF!</definedName>
    <definedName name="_____sp1">#REF!</definedName>
    <definedName name="_____sp2">#REF!</definedName>
    <definedName name="_____sp3">#REF!</definedName>
    <definedName name="_____sp4">#REF!</definedName>
    <definedName name="_____sp5">#REF!</definedName>
    <definedName name="____eng2">#REF!</definedName>
    <definedName name="____eng3">#REF!</definedName>
    <definedName name="____eng4">#REF!</definedName>
    <definedName name="____eng5">#REF!</definedName>
    <definedName name="____Hmg1">#REF!</definedName>
    <definedName name="____hmg2">#REF!</definedName>
    <definedName name="____LM1">#REF!</definedName>
    <definedName name="____LM2">#REF!</definedName>
    <definedName name="____LM3">#REF!</definedName>
    <definedName name="____LM4">#REF!</definedName>
    <definedName name="____LM5">#REF!</definedName>
    <definedName name="____LM6">#REF!</definedName>
    <definedName name="____LM7">#REF!</definedName>
    <definedName name="____Ls1">#REF!</definedName>
    <definedName name="____Ls2">#REF!</definedName>
    <definedName name="____rs1">#REF!</definedName>
    <definedName name="____rs2">#REF!</definedName>
    <definedName name="____rs3">#REF!</definedName>
    <definedName name="____rs4">#REF!</definedName>
    <definedName name="____rs5">#REF!</definedName>
    <definedName name="____rv1">#REF!</definedName>
    <definedName name="____rv2">#REF!</definedName>
    <definedName name="____rv3">#REF!</definedName>
    <definedName name="____rv4">#REF!</definedName>
    <definedName name="____rv5">#REF!</definedName>
    <definedName name="____sp1">#REF!</definedName>
    <definedName name="____sp2">#REF!</definedName>
    <definedName name="____sp3">#REF!</definedName>
    <definedName name="____sp4">#REF!</definedName>
    <definedName name="____sp5">#REF!</definedName>
    <definedName name="___eng2">#REF!</definedName>
    <definedName name="___eng3">#REF!</definedName>
    <definedName name="___eng4">#REF!</definedName>
    <definedName name="___eng5">#REF!</definedName>
    <definedName name="___Hmg1">#REF!</definedName>
    <definedName name="___hmg2">#REF!</definedName>
    <definedName name="___lb1">[1]métre!#REF!</definedName>
    <definedName name="___ld1">[1]métre!#REF!</definedName>
    <definedName name="___ld2">[1]métre!#REF!</definedName>
    <definedName name="___ld3">[1]métre!#REF!</definedName>
    <definedName name="___ldg2">[1]métre!#REF!</definedName>
    <definedName name="___LM1">#REF!</definedName>
    <definedName name="___LM2">#REF!</definedName>
    <definedName name="___LM3">#REF!</definedName>
    <definedName name="___LM4">#REF!</definedName>
    <definedName name="___LM5">#REF!</definedName>
    <definedName name="___LM6">#REF!</definedName>
    <definedName name="___LM7">#REF!</definedName>
    <definedName name="___Lmp1">[1]métre!#REF!</definedName>
    <definedName name="___Lp1">[1]métre!#REF!</definedName>
    <definedName name="___lp2">[1]métre!#REF!</definedName>
    <definedName name="___lpd1">[1]métre!#REF!</definedName>
    <definedName name="___lpf1">[1]métre!#REF!</definedName>
    <definedName name="___lpf2">[1]métre!#REF!</definedName>
    <definedName name="___Ls1">#REF!</definedName>
    <definedName name="___Ls2">#REF!</definedName>
    <definedName name="___rs1">#REF!</definedName>
    <definedName name="___rs2">#REF!</definedName>
    <definedName name="___rs3">#REF!</definedName>
    <definedName name="___rs4">#REF!</definedName>
    <definedName name="___rs5">#REF!</definedName>
    <definedName name="___rv1">#REF!</definedName>
    <definedName name="___rv2">#REF!</definedName>
    <definedName name="___rv3">#REF!</definedName>
    <definedName name="___rv4">#REF!</definedName>
    <definedName name="___rv5">#REF!</definedName>
    <definedName name="___sp1">#REF!</definedName>
    <definedName name="___sp2">#REF!</definedName>
    <definedName name="___sp3">#REF!</definedName>
    <definedName name="___sp4">#REF!</definedName>
    <definedName name="___sp5">#REF!</definedName>
    <definedName name="___xx1">[2]Feuil4!#REF!</definedName>
    <definedName name="__eng2">#REF!</definedName>
    <definedName name="__eng3">#REF!</definedName>
    <definedName name="__eng4">#REF!</definedName>
    <definedName name="__eng5">#REF!</definedName>
    <definedName name="__Hmg1">#REF!</definedName>
    <definedName name="__hmg2">#REF!</definedName>
    <definedName name="__lb1">[1]métre!#REF!</definedName>
    <definedName name="__ld1">[1]métre!#REF!</definedName>
    <definedName name="__ld2">[1]métre!#REF!</definedName>
    <definedName name="__ld3">[1]métre!#REF!</definedName>
    <definedName name="__ldg2">[1]métre!#REF!</definedName>
    <definedName name="__LM1">#REF!</definedName>
    <definedName name="__LM2">#REF!</definedName>
    <definedName name="__LM3">#REF!</definedName>
    <definedName name="__LM4">#REF!</definedName>
    <definedName name="__LM5">#REF!</definedName>
    <definedName name="__LM6">#REF!</definedName>
    <definedName name="__LM7">#REF!</definedName>
    <definedName name="__Lmp1">[1]métre!#REF!</definedName>
    <definedName name="__Lp1">[1]métre!#REF!</definedName>
    <definedName name="__lp2">[1]métre!#REF!</definedName>
    <definedName name="__lpd1">[1]métre!#REF!</definedName>
    <definedName name="__lpf1">[1]métre!#REF!</definedName>
    <definedName name="__lpf2">[1]métre!#REF!</definedName>
    <definedName name="__Ls1">#REF!</definedName>
    <definedName name="__Ls2">#REF!</definedName>
    <definedName name="__rs1">#REF!</definedName>
    <definedName name="__rs2">#REF!</definedName>
    <definedName name="__rs3">#REF!</definedName>
    <definedName name="__rs4">#REF!</definedName>
    <definedName name="__rs5">#REF!</definedName>
    <definedName name="__rv1">#REF!</definedName>
    <definedName name="__rv2">#REF!</definedName>
    <definedName name="__rv3">#REF!</definedName>
    <definedName name="__rv4">#REF!</definedName>
    <definedName name="__rv5">#REF!</definedName>
    <definedName name="__sp1">#REF!</definedName>
    <definedName name="__sp2">#REF!</definedName>
    <definedName name="__sp3">#REF!</definedName>
    <definedName name="__sp4">#REF!</definedName>
    <definedName name="__sp5">#REF!</definedName>
    <definedName name="__xx1">[2]Feuil4!#REF!</definedName>
    <definedName name="_AtRisk_SimSetting_AutomaticallyGenerateReports" hidden="1">TRUE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2047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ng2">#REF!</definedName>
    <definedName name="_eng3">#REF!</definedName>
    <definedName name="_eng4">#REF!</definedName>
    <definedName name="_eng5">#REF!</definedName>
    <definedName name="_ftn1" localSheetId="2">'Agro-environnementale'!#REF!</definedName>
    <definedName name="_ftn2" localSheetId="2">'Agro-environnementale'!#REF!</definedName>
    <definedName name="_ftnref1" localSheetId="2">'Agro-environnementale'!#REF!</definedName>
    <definedName name="_ftnref2" localSheetId="2">'Agro-environnementale'!$B$13</definedName>
    <definedName name="_Hmg1">#REF!</definedName>
    <definedName name="_hmg2">#REF!</definedName>
    <definedName name="_Key1" hidden="1">#REF!</definedName>
    <definedName name="_lb1">[1]métre!#REF!</definedName>
    <definedName name="_ld1">[1]métre!#REF!</definedName>
    <definedName name="_ld2">[1]métre!#REF!</definedName>
    <definedName name="_ld3">[1]métre!#REF!</definedName>
    <definedName name="_ldg2">[1]métre!#REF!</definedName>
    <definedName name="_LM1">#REF!</definedName>
    <definedName name="_LM2">#REF!</definedName>
    <definedName name="_LM3">#REF!</definedName>
    <definedName name="_LM4">#REF!</definedName>
    <definedName name="_LM5">#REF!</definedName>
    <definedName name="_LM6">#REF!</definedName>
    <definedName name="_LM7">#REF!</definedName>
    <definedName name="_Lmp1">[1]métre!#REF!</definedName>
    <definedName name="_Lp1">[1]métre!#REF!</definedName>
    <definedName name="_lp2">[1]métre!#REF!</definedName>
    <definedName name="_lpd1">[1]métre!#REF!</definedName>
    <definedName name="_lpf1">[1]métre!#REF!</definedName>
    <definedName name="_lpf2">[1]métre!#REF!</definedName>
    <definedName name="_Ls1">#REF!</definedName>
    <definedName name="_Ls2">#REF!</definedName>
    <definedName name="_Order1" hidden="1">255</definedName>
    <definedName name="_rs1">#REF!</definedName>
    <definedName name="_rs2">#REF!</definedName>
    <definedName name="_rs3">#REF!</definedName>
    <definedName name="_rs4">#REF!</definedName>
    <definedName name="_rs5">#REF!</definedName>
    <definedName name="_rv1">#REF!</definedName>
    <definedName name="_rv2">#REF!</definedName>
    <definedName name="_rv3">#REF!</definedName>
    <definedName name="_rv4">#REF!</definedName>
    <definedName name="_rv5">#REF!</definedName>
    <definedName name="_Sort" hidden="1">#REF!</definedName>
    <definedName name="_sp1">#REF!</definedName>
    <definedName name="_sp2">#REF!</definedName>
    <definedName name="_sp3">#REF!</definedName>
    <definedName name="_sp4">#REF!</definedName>
    <definedName name="_sp5">#REF!</definedName>
    <definedName name="_Toc441399189" localSheetId="3">'Socio-territoriale'!$A$1</definedName>
    <definedName name="_Toc441399190" localSheetId="3">'Socio-territoriale'!$A$8</definedName>
    <definedName name="_Toc441399191" localSheetId="3">'Socio-territoriale'!#REF!</definedName>
    <definedName name="_Toc441399192" localSheetId="3">'Socio-territoriale'!$A$16</definedName>
    <definedName name="_Toc441399193" localSheetId="3">'Socio-territoriale'!#REF!</definedName>
    <definedName name="_Toc441399194" localSheetId="3">'Socio-territoriale'!$A$27</definedName>
    <definedName name="_Toc441399195" localSheetId="4">Economique!$A$7</definedName>
    <definedName name="_Toc441399196" localSheetId="4">Economique!$A$12</definedName>
    <definedName name="_Toc441399197" localSheetId="4">Economique!#REF!</definedName>
    <definedName name="_Toc441399198" localSheetId="4">Economique!$A$17</definedName>
    <definedName name="_xx1">[2]Feuil4!#REF!</definedName>
    <definedName name="a">#REF!</definedName>
    <definedName name="Amg">[1]métre!#REF!</definedName>
    <definedName name="ang">#REF!</definedName>
    <definedName name="B">#REF!</definedName>
    <definedName name="_xlnm.Database">#REF!</definedName>
    <definedName name="bm">#REF!</definedName>
    <definedName name="bmg">[1]métre!#REF!</definedName>
    <definedName name="bo">#REF!</definedName>
    <definedName name="bp">[1]métre!#REF!</definedName>
    <definedName name="Bs">#REF!</definedName>
    <definedName name="bsm">#REF!</definedName>
    <definedName name="Calc_Crédit">[3]!Calc_Crédit</definedName>
    <definedName name="cm">#REF!</definedName>
    <definedName name="coef">#REF!</definedName>
    <definedName name="Cs">#REF!</definedName>
    <definedName name="d1g">[1]métre!#REF!</definedName>
    <definedName name="dfc">#REF!</definedName>
    <definedName name="E1S">#REF!</definedName>
    <definedName name="E2S">#REF!</definedName>
    <definedName name="eb">[1]métre!#REF!</definedName>
    <definedName name="ed">#REF!</definedName>
    <definedName name="edg">[1]métre!#REF!</definedName>
    <definedName name="ef">[1]métre!#REF!</definedName>
    <definedName name="Em">#REF!</definedName>
    <definedName name="emb">#REF!</definedName>
    <definedName name="emd">[1]métre!#REF!</definedName>
    <definedName name="emg">#REF!</definedName>
    <definedName name="Ems">[1]métre!#REF!</definedName>
    <definedName name="epf">[1]métre!#REF!</definedName>
    <definedName name="eps">[1]métre!#REF!</definedName>
    <definedName name="et">#REF!</definedName>
    <definedName name="_xlnm.Extract">#REF!</definedName>
    <definedName name="Fais_eau_irrigat">#REF!</definedName>
    <definedName name="_xlnm.Recorder">#REF!</definedName>
    <definedName name="Frais_financiers">#REF!</definedName>
    <definedName name="Frais_main_Oeuvre">#REF!</definedName>
    <definedName name="g">#REF!</definedName>
    <definedName name="H1s">#REF!</definedName>
    <definedName name="H2s">#REF!</definedName>
    <definedName name="Hb">[1]métre!#REF!</definedName>
    <definedName name="hlm">[1]métre!#REF!</definedName>
    <definedName name="Hm">#REF!</definedName>
    <definedName name="HMD">[1]métre!#REF!</definedName>
    <definedName name="hmg">#REF!</definedName>
    <definedName name="hmp">[1]métre!#REF!</definedName>
    <definedName name="Hms">[1]métre!#REF!</definedName>
    <definedName name="Hp">[1]métre!#REF!</definedName>
    <definedName name="hqgfghs">[2]Feuil4!#REF!</definedName>
    <definedName name="hsdhsdg">[1]métre!#REF!</definedName>
    <definedName name="i">#REF!</definedName>
    <definedName name="invest1">'[4]Coût développement'!$B$10,'[4]Coût développement'!$B$10:$B$50,'[4]Coût développement'!$F$10:$F$50</definedName>
    <definedName name="JS">#REF!</definedName>
    <definedName name="Lb">[1]métre!#REF!</definedName>
    <definedName name="ldg">[1]métre!#REF!</definedName>
    <definedName name="LLm">[1]métre!#REF!</definedName>
    <definedName name="LMD">[1]métre!#REF!</definedName>
    <definedName name="Lmp">[1]métre!#REF!</definedName>
    <definedName name="Lms">[1]métre!#REF!</definedName>
    <definedName name="Lp">[1]métre!#REF!</definedName>
    <definedName name="lpf">[1]métre!#REF!</definedName>
    <definedName name="Ls">#REF!</definedName>
    <definedName name="LT">#REF!</definedName>
    <definedName name="Marge_brute">#REF!</definedName>
    <definedName name="Marge_nette">#REF!</definedName>
    <definedName name="MARGEBRUTE">#REF!</definedName>
    <definedName name="mo">#REF!</definedName>
    <definedName name="mu">#REF!</definedName>
    <definedName name="n">#REF!</definedName>
    <definedName name="p">[1]métre!#REF!</definedName>
    <definedName name="P1a">#REF!</definedName>
    <definedName name="P1v">#REF!</definedName>
    <definedName name="P2a">#REF!</definedName>
    <definedName name="P2v">#REF!</definedName>
    <definedName name="Pal_Workbook_GUID" hidden="1">"APD27Y9AD2HWJB1A18XD15WJ"</definedName>
    <definedName name="pp">[1]métre!#REF!</definedName>
    <definedName name="Prix.Unitaire__DH_Oeil">#REF!</definedName>
    <definedName name="Prix_unitaire__DH_Uf">#REF!</definedName>
    <definedName name="Prix_unitaire_DH">#REF!</definedName>
    <definedName name="Q">#REF!</definedName>
    <definedName name="QQ">[1]métre!#REF!</definedName>
    <definedName name="QSD">[1]métre!#REF!</definedName>
    <definedName name="Rdt.prod._Ple_Qx_Ha">#REF!</definedName>
    <definedName name="Rdt.Prod._Sre._UF_HA">#REF!</definedName>
    <definedName name="Rdt.Prod.Oeil_Ha">#REF!</definedName>
    <definedName name="Recorde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#REF!</definedName>
    <definedName name="SAid">"Dialogue 1"</definedName>
    <definedName name="SDFDF">#REF!</definedName>
    <definedName name="sdsdf">[1]métre!#REF!</definedName>
    <definedName name="Seuil_rentabilité">#REF!</definedName>
    <definedName name="sm">#REF!</definedName>
    <definedName name="ss">#REF!</definedName>
    <definedName name="superficie">#REF!</definedName>
    <definedName name="Surfto">[2]Feuil4!#REF!</definedName>
    <definedName name="ta">#REF!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"0,01"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al_autres_charges">#REF!</definedName>
    <definedName name="Total_partiel">#REF!</definedName>
    <definedName name="tr">#REF!</definedName>
    <definedName name="Val_ajoutée_brute">#REF!</definedName>
    <definedName name="Val_brute_eau">#REF!</definedName>
    <definedName name="Val_de_la_production">#REF!</definedName>
    <definedName name="Val_intrants">#REF!</definedName>
    <definedName name="Val_total_charges">#REF!</definedName>
    <definedName name="Val_tract_mécan">#REF!</definedName>
    <definedName name="VALEURAJOUTEE">#REF!</definedName>
    <definedName name="van">#REF!</definedName>
    <definedName name="Vol_eau_consommé">#REF!</definedName>
    <definedName name="xx">#REF!</definedName>
    <definedName name="_xlnm.Print_Area" localSheetId="2">'Agro-environnementale'!$A$1:$G$33</definedName>
    <definedName name="_xlnm.Print_Area" localSheetId="4">Economique!$A$1:$G$19</definedName>
    <definedName name="_xlnm.Print_Area" localSheetId="5">'Enregistrement Scores'!$A$2:$F$36</definedName>
    <definedName name="_xlnm.Print_Area" localSheetId="3">'Socio-territoriale'!$A$1:$H$29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17" l="1"/>
  <c r="F4" i="117"/>
  <c r="C37" i="113"/>
  <c r="D23" i="113"/>
  <c r="D24" i="113"/>
  <c r="D25" i="113"/>
  <c r="D26" i="113"/>
  <c r="D27" i="113"/>
  <c r="D28" i="113"/>
  <c r="D29" i="113"/>
  <c r="D30" i="113"/>
  <c r="D31" i="113"/>
  <c r="D32" i="113"/>
  <c r="D33" i="113"/>
  <c r="D34" i="113"/>
  <c r="D22" i="113"/>
  <c r="O6" i="137"/>
  <c r="G16" i="118"/>
  <c r="F16" i="118"/>
  <c r="F17" i="118"/>
  <c r="G11" i="118"/>
  <c r="F11" i="118"/>
  <c r="F12" i="118"/>
  <c r="G4" i="118"/>
  <c r="F4" i="118"/>
  <c r="G5" i="118"/>
  <c r="F5" i="118"/>
  <c r="F7" i="118"/>
  <c r="G20" i="117"/>
  <c r="F20" i="117"/>
  <c r="G23" i="117"/>
  <c r="F23" i="117"/>
  <c r="F27" i="117"/>
  <c r="G12" i="117"/>
  <c r="F12" i="117"/>
  <c r="G14" i="117"/>
  <c r="F14" i="117"/>
  <c r="F16" i="117"/>
  <c r="G6" i="117"/>
  <c r="F6" i="117"/>
  <c r="F8" i="117"/>
  <c r="G4" i="116"/>
  <c r="F4" i="116"/>
  <c r="G6" i="116"/>
  <c r="F6" i="116"/>
  <c r="F7" i="116"/>
  <c r="D33" i="119"/>
  <c r="D31" i="119"/>
  <c r="D29" i="119"/>
  <c r="D28" i="119"/>
  <c r="D24" i="119"/>
  <c r="D23" i="119"/>
  <c r="D21" i="119"/>
  <c r="D20" i="119"/>
  <c r="D18" i="119"/>
  <c r="D17" i="119"/>
  <c r="D13" i="119"/>
  <c r="D12" i="119"/>
  <c r="D11" i="119"/>
  <c r="D10" i="119"/>
  <c r="D8" i="119"/>
  <c r="D7" i="119"/>
  <c r="D4" i="119"/>
  <c r="E4" i="119"/>
  <c r="D5" i="119"/>
  <c r="C22" i="113"/>
  <c r="C31" i="113"/>
  <c r="C35" i="113"/>
  <c r="C28" i="113"/>
  <c r="I11" i="137"/>
  <c r="G7" i="118"/>
  <c r="G12" i="118"/>
  <c r="G17" i="118"/>
  <c r="G19" i="118"/>
  <c r="G28" i="116"/>
  <c r="F28" i="116"/>
  <c r="G24" i="116"/>
  <c r="F24" i="116"/>
  <c r="G22" i="116"/>
  <c r="F22" i="116"/>
  <c r="G19" i="116"/>
  <c r="F19" i="116"/>
  <c r="F31" i="116"/>
  <c r="G11" i="116"/>
  <c r="G13" i="116"/>
  <c r="G15" i="116"/>
  <c r="F13" i="116"/>
  <c r="F11" i="116"/>
  <c r="F15" i="116"/>
  <c r="G7" i="116"/>
  <c r="G8" i="117"/>
  <c r="G27" i="117"/>
  <c r="G31" i="116"/>
  <c r="G33" i="116"/>
  <c r="F33" i="116"/>
  <c r="F14" i="119"/>
  <c r="E18" i="119"/>
  <c r="E17" i="119"/>
  <c r="B3" i="121"/>
  <c r="F3" i="121"/>
  <c r="B11" i="121"/>
  <c r="F11" i="121"/>
  <c r="B10" i="121"/>
  <c r="F10" i="121"/>
  <c r="B9" i="121"/>
  <c r="F9" i="121"/>
  <c r="B8" i="121"/>
  <c r="F8" i="121"/>
  <c r="B7" i="121"/>
  <c r="F7" i="121"/>
  <c r="B6" i="121"/>
  <c r="F6" i="121"/>
  <c r="B5" i="121"/>
  <c r="F5" i="121"/>
  <c r="B4" i="121"/>
  <c r="F4" i="121"/>
  <c r="C33" i="119"/>
  <c r="C31" i="119"/>
  <c r="C29" i="119"/>
  <c r="C28" i="119"/>
  <c r="C24" i="119"/>
  <c r="C23" i="119"/>
  <c r="C21" i="119"/>
  <c r="C20" i="119"/>
  <c r="C18" i="119"/>
  <c r="C17" i="119"/>
  <c r="C13" i="119"/>
  <c r="C12" i="119"/>
  <c r="C11" i="119"/>
  <c r="C10" i="119"/>
  <c r="C8" i="119"/>
  <c r="C7" i="119"/>
  <c r="C5" i="119"/>
  <c r="C4" i="119"/>
  <c r="F30" i="119"/>
  <c r="G16" i="117"/>
  <c r="G29" i="117"/>
  <c r="C16" i="113"/>
  <c r="E11" i="119"/>
  <c r="E7" i="119"/>
  <c r="E21" i="119"/>
  <c r="E29" i="119"/>
  <c r="F19" i="118"/>
  <c r="E24" i="119"/>
  <c r="E23" i="119"/>
  <c r="M16" i="137"/>
  <c r="O15" i="137"/>
  <c r="O14" i="137"/>
  <c r="O13" i="137"/>
  <c r="O12" i="137"/>
  <c r="O11" i="137"/>
  <c r="O10" i="137"/>
  <c r="O9" i="137"/>
  <c r="O8" i="137"/>
  <c r="O7" i="137"/>
  <c r="C52" i="137"/>
  <c r="H51" i="137"/>
  <c r="D51" i="137"/>
  <c r="I50" i="137"/>
  <c r="I49" i="137"/>
  <c r="D50" i="137"/>
  <c r="I48" i="137"/>
  <c r="D49" i="137"/>
  <c r="I47" i="137"/>
  <c r="D48" i="137"/>
  <c r="I46" i="137"/>
  <c r="D47" i="137"/>
  <c r="I45" i="137"/>
  <c r="I44" i="137"/>
  <c r="I43" i="137"/>
  <c r="I42" i="137"/>
  <c r="C43" i="137"/>
  <c r="I41" i="137"/>
  <c r="D42" i="137"/>
  <c r="I40" i="137"/>
  <c r="D41" i="137"/>
  <c r="I39" i="137"/>
  <c r="D40" i="137"/>
  <c r="I38" i="137"/>
  <c r="D39" i="137"/>
  <c r="I37" i="137"/>
  <c r="D38" i="137"/>
  <c r="I36" i="137"/>
  <c r="D37" i="137"/>
  <c r="I35" i="137"/>
  <c r="D36" i="137"/>
  <c r="I34" i="137"/>
  <c r="D35" i="137"/>
  <c r="I33" i="137"/>
  <c r="D34" i="137"/>
  <c r="I32" i="137"/>
  <c r="D33" i="137"/>
  <c r="D32" i="137"/>
  <c r="D31" i="137"/>
  <c r="D30" i="137"/>
  <c r="H28" i="137"/>
  <c r="D29" i="137"/>
  <c r="I27" i="137"/>
  <c r="D28" i="137"/>
  <c r="I26" i="137"/>
  <c r="D27" i="137"/>
  <c r="I25" i="137"/>
  <c r="D26" i="137"/>
  <c r="I24" i="137"/>
  <c r="D25" i="137"/>
  <c r="D24" i="137"/>
  <c r="D23" i="137"/>
  <c r="D22" i="137"/>
  <c r="H20" i="137"/>
  <c r="D21" i="137"/>
  <c r="I19" i="137"/>
  <c r="I18" i="137"/>
  <c r="I17" i="137"/>
  <c r="C17" i="137"/>
  <c r="D16" i="137"/>
  <c r="D15" i="137"/>
  <c r="D14" i="137"/>
  <c r="H13" i="137"/>
  <c r="D13" i="137"/>
  <c r="I12" i="137"/>
  <c r="D12" i="137"/>
  <c r="D11" i="137"/>
  <c r="I10" i="137"/>
  <c r="D10" i="137"/>
  <c r="I9" i="137"/>
  <c r="D9" i="137"/>
  <c r="I8" i="137"/>
  <c r="D8" i="137"/>
  <c r="I7" i="137"/>
  <c r="D7" i="137"/>
  <c r="I6" i="137"/>
  <c r="D6" i="137"/>
  <c r="D5" i="137"/>
  <c r="I2" i="121"/>
  <c r="B9" i="113"/>
  <c r="F34" i="119"/>
  <c r="F32" i="119"/>
  <c r="F25" i="119"/>
  <c r="F22" i="119"/>
  <c r="F19" i="119"/>
  <c r="F9" i="119"/>
  <c r="F6" i="119"/>
  <c r="E31" i="119"/>
  <c r="D11" i="121"/>
  <c r="H11" i="121"/>
  <c r="E20" i="119"/>
  <c r="D43" i="137"/>
  <c r="I13" i="137"/>
  <c r="O16" i="137"/>
  <c r="D52" i="137"/>
  <c r="I51" i="137"/>
  <c r="I28" i="137"/>
  <c r="I20" i="137"/>
  <c r="D17" i="137"/>
  <c r="C54" i="137"/>
  <c r="E28" i="119"/>
  <c r="E30" i="119"/>
  <c r="C9" i="121"/>
  <c r="E12" i="119"/>
  <c r="E5" i="119"/>
  <c r="E13" i="119"/>
  <c r="F15" i="119"/>
  <c r="E8" i="119"/>
  <c r="E9" i="119"/>
  <c r="C4" i="121"/>
  <c r="F35" i="119"/>
  <c r="F26" i="119"/>
  <c r="D6" i="121"/>
  <c r="H6" i="121"/>
  <c r="D3" i="121"/>
  <c r="H3" i="121"/>
  <c r="D5" i="121"/>
  <c r="H5" i="121"/>
  <c r="D10" i="121"/>
  <c r="H10" i="121"/>
  <c r="D7" i="121"/>
  <c r="H7" i="121"/>
  <c r="E10" i="119"/>
  <c r="E22" i="119"/>
  <c r="C7" i="121"/>
  <c r="D9" i="121"/>
  <c r="H9" i="121"/>
  <c r="D4" i="121"/>
  <c r="H4" i="121"/>
  <c r="E32" i="119"/>
  <c r="C10" i="121"/>
  <c r="D8" i="121"/>
  <c r="H8" i="121"/>
  <c r="E33" i="119"/>
  <c r="E25" i="119"/>
  <c r="C8" i="121"/>
  <c r="E19" i="119"/>
  <c r="E6" i="119"/>
  <c r="G3" i="121"/>
  <c r="I3" i="121"/>
  <c r="E14" i="119"/>
  <c r="F29" i="117"/>
  <c r="G4" i="121"/>
  <c r="K4" i="121"/>
  <c r="G7" i="121"/>
  <c r="K7" i="121"/>
  <c r="G10" i="121"/>
  <c r="I10" i="121"/>
  <c r="G9" i="121"/>
  <c r="K9" i="121"/>
  <c r="G8" i="121"/>
  <c r="K8" i="121"/>
  <c r="G11" i="121"/>
  <c r="E34" i="119"/>
  <c r="C11" i="121"/>
  <c r="E35" i="119"/>
  <c r="C7" i="120"/>
  <c r="C6" i="121"/>
  <c r="E26" i="119"/>
  <c r="C6" i="120"/>
  <c r="G6" i="121"/>
  <c r="E15" i="119"/>
  <c r="C5" i="120"/>
  <c r="C8" i="120"/>
  <c r="C3" i="121"/>
  <c r="C5" i="121"/>
  <c r="G5" i="121"/>
  <c r="I5" i="121"/>
  <c r="I7" i="121"/>
  <c r="I8" i="121"/>
  <c r="K10" i="121"/>
  <c r="I4" i="121"/>
  <c r="K3" i="121"/>
  <c r="I9" i="121"/>
  <c r="I11" i="121"/>
  <c r="K11" i="121"/>
  <c r="I6" i="121"/>
  <c r="K6" i="121"/>
  <c r="K5" i="121"/>
</calcChain>
</file>

<file path=xl/sharedStrings.xml><?xml version="1.0" encoding="utf-8"?>
<sst xmlns="http://schemas.openxmlformats.org/spreadsheetml/2006/main" count="416" uniqueCount="306">
  <si>
    <t>Total</t>
  </si>
  <si>
    <t>-</t>
  </si>
  <si>
    <t>Cultures</t>
  </si>
  <si>
    <t>Surface (ha)</t>
  </si>
  <si>
    <t>Céréales</t>
  </si>
  <si>
    <t>Fourrages</t>
  </si>
  <si>
    <t>Jachère</t>
  </si>
  <si>
    <t>Ovins</t>
  </si>
  <si>
    <t>Caprins</t>
  </si>
  <si>
    <t>Kg</t>
  </si>
  <si>
    <t>Bovins</t>
  </si>
  <si>
    <t>Effectif</t>
  </si>
  <si>
    <t>Taureaux</t>
  </si>
  <si>
    <t xml:space="preserve">Chevreaux et Chevrettes </t>
  </si>
  <si>
    <t>Boucs</t>
  </si>
  <si>
    <t>Chèvres</t>
  </si>
  <si>
    <t>Vaches laitières</t>
  </si>
  <si>
    <t>Foncier</t>
  </si>
  <si>
    <t>Superficie  (Ha)</t>
  </si>
  <si>
    <t>Nombre de parcelles</t>
  </si>
  <si>
    <t>Mode d'acquisiation</t>
  </si>
  <si>
    <t xml:space="preserve">Date d'acquisition </t>
  </si>
  <si>
    <t>Mode de faire valoir</t>
  </si>
  <si>
    <t>UTH</t>
  </si>
  <si>
    <t xml:space="preserve">Nombre </t>
  </si>
  <si>
    <t xml:space="preserve">Nombre total </t>
  </si>
  <si>
    <t>Productions végétales</t>
  </si>
  <si>
    <t>%SAU</t>
  </si>
  <si>
    <t>Productions animales</t>
  </si>
  <si>
    <t>Composition du cheptel</t>
  </si>
  <si>
    <t xml:space="preserve">Types  </t>
  </si>
  <si>
    <t xml:space="preserve">Brebis </t>
  </si>
  <si>
    <t>Agneaux  et agnelles</t>
  </si>
  <si>
    <t xml:space="preserve">Beliers </t>
  </si>
  <si>
    <t>Génisses et taurillon</t>
  </si>
  <si>
    <t xml:space="preserve">Bésoins en UFL du cheptel par an </t>
  </si>
  <si>
    <t>UFL</t>
  </si>
  <si>
    <t xml:space="preserve">Apport en UFL des cultures </t>
  </si>
  <si>
    <t xml:space="preserve">Apport en UFL des résidus de cultures </t>
  </si>
  <si>
    <t>Production de fumier par an (Kg)</t>
  </si>
  <si>
    <t>Indicateurs</t>
  </si>
  <si>
    <t>Critères</t>
  </si>
  <si>
    <t>Mode de calcul</t>
  </si>
  <si>
    <t>Caractéristiques de l’exploitation</t>
  </si>
  <si>
    <t>Notes de l'exploitation</t>
  </si>
  <si>
    <t>Résultat</t>
  </si>
  <si>
    <t>DIVERSITE</t>
  </si>
  <si>
    <t>ORGANISATION DE L’ESPACE</t>
  </si>
  <si>
    <t>• Apport d'engrais (Quantité et superficie)</t>
  </si>
  <si>
    <t>• Nombre d’interventions vétérinaires </t>
  </si>
  <si>
    <t>•  Travail du sol sans retournement </t>
  </si>
  <si>
    <t>• Irrigation </t>
  </si>
  <si>
    <t>PRATIQUES AGRICOLES</t>
  </si>
  <si>
    <t>ÉCHELLE DE DURABILITE SOCIOTERRITORIALE</t>
  </si>
  <si>
    <t>• Habitation sur ou à proximité de l’exploitation</t>
  </si>
  <si>
    <t>EMPLOIS ET SERVICES</t>
  </si>
  <si>
    <t>ETHIQUE ET DEVELOPPEMENT HUMAIN</t>
  </si>
  <si>
    <t>ÉCHELLE DE DURABILITE ECONOMIQUE</t>
  </si>
  <si>
    <t>C1 - Viabilité économique</t>
  </si>
  <si>
    <t xml:space="preserve">• Viabilité économique globale </t>
  </si>
  <si>
    <t>VIABILITE</t>
  </si>
  <si>
    <t>INDEPENDANCE</t>
  </si>
  <si>
    <t>EFFICIENCE</t>
  </si>
  <si>
    <t>Valeur des indicateurs de durabilité de l’exploitation
d'après l'adaptation de la méthode IDEA</t>
  </si>
  <si>
    <t xml:space="preserve"> Par: </t>
  </si>
  <si>
    <t>Echelle</t>
  </si>
  <si>
    <t>Composante</t>
  </si>
  <si>
    <t>Indicateur</t>
  </si>
  <si>
    <t>Maximum
possible</t>
  </si>
  <si>
    <t>Diversité</t>
  </si>
  <si>
    <t>Sous-total:</t>
  </si>
  <si>
    <t>Organisation de l’espace</t>
  </si>
  <si>
    <t>Pratiques agricoles</t>
  </si>
  <si>
    <t>Total:</t>
  </si>
  <si>
    <t>Echelle de durabilité socioterritoriale</t>
  </si>
  <si>
    <t>Emploi et services</t>
  </si>
  <si>
    <t>Éthique et développement humain</t>
  </si>
  <si>
    <t>Echelle de durabilité économique</t>
  </si>
  <si>
    <t>Viabilité</t>
  </si>
  <si>
    <t>Indépendance</t>
  </si>
  <si>
    <t>Efficience</t>
  </si>
  <si>
    <t>Durabilité</t>
  </si>
  <si>
    <t>Maximum</t>
  </si>
  <si>
    <t>Economique</t>
  </si>
  <si>
    <t>Note de durabilité</t>
  </si>
  <si>
    <t>Score obtenu</t>
  </si>
  <si>
    <t>Complément
au maximum</t>
  </si>
  <si>
    <t>• Superficie de cultures pérennes en % SAU</t>
  </si>
  <si>
    <t>• Superficie moyenne des parcelles</t>
  </si>
  <si>
    <t xml:space="preserve">• Consommation en litre de fiouls </t>
  </si>
  <si>
    <t>• Consommation de bouteilles (Nombre) de gaz</t>
  </si>
  <si>
    <t>• Traçabilité</t>
  </si>
  <si>
    <t>B4 - Implication sociale</t>
  </si>
  <si>
    <t>• Nombre de jours de formation reçus annuellement</t>
  </si>
  <si>
    <t>Max</t>
  </si>
  <si>
    <t>SAU Assolée (ha)</t>
  </si>
  <si>
    <t>Total superficie (ha)</t>
  </si>
  <si>
    <t>TIC (%)</t>
  </si>
  <si>
    <t>Maraichage</t>
  </si>
  <si>
    <t xml:space="preserve">Note totale obtenue pour l'échelle agro-écologique </t>
  </si>
  <si>
    <t>Note totale obtenue pour l'échelle socio-territoriale</t>
  </si>
  <si>
    <t>Note totale obtenue pour l'échelle économique</t>
  </si>
  <si>
    <t>Exploitation ………………………</t>
  </si>
  <si>
    <t>Score</t>
  </si>
  <si>
    <t xml:space="preserve">Campagne agricole : </t>
  </si>
  <si>
    <t>• Efficience globale (ESP: MB/PB)</t>
  </si>
  <si>
    <t>SI</t>
  </si>
  <si>
    <t>Bovins race laitière</t>
  </si>
  <si>
    <t>Coef UGB</t>
  </si>
  <si>
    <t>Nb Animaux</t>
  </si>
  <si>
    <t>UGB</t>
  </si>
  <si>
    <t>Ovins viande</t>
  </si>
  <si>
    <t>Génisses - 1 an</t>
  </si>
  <si>
    <t>Brebis</t>
  </si>
  <si>
    <t>Génisses 1 à 2 ans</t>
  </si>
  <si>
    <t>Agnelles - 6 mois</t>
  </si>
  <si>
    <t>Génisses + 2 ans</t>
  </si>
  <si>
    <t>Agnelles 6 mois et +</t>
  </si>
  <si>
    <t>Génisses -1 an vêlage précoce</t>
  </si>
  <si>
    <t>Béliers - 6 mois</t>
  </si>
  <si>
    <t>Génisses 1-2ans vêlage précoce</t>
  </si>
  <si>
    <t>Béliers 6 mois et +</t>
  </si>
  <si>
    <t>Taureaux reproducteurs</t>
  </si>
  <si>
    <t>Mâle castré de +12 mois</t>
  </si>
  <si>
    <t>Boeufs -1 an</t>
  </si>
  <si>
    <t>Agneaux de boucherie</t>
  </si>
  <si>
    <t>Boeufs 1-2 ans</t>
  </si>
  <si>
    <t>Boeufs + 2 ans</t>
  </si>
  <si>
    <t>Jeunes bovins -1 an</t>
  </si>
  <si>
    <t>Ovins lait</t>
  </si>
  <si>
    <t>Jeunes bovins 1-2 ans</t>
  </si>
  <si>
    <t>Libellé de la catégorie</t>
  </si>
  <si>
    <t>Bovins race à viande</t>
  </si>
  <si>
    <t>Agnelles</t>
  </si>
  <si>
    <t>Béliers</t>
  </si>
  <si>
    <t>Vaches allaitantes</t>
  </si>
  <si>
    <t>Vaches finition</t>
  </si>
  <si>
    <t>Veaux femelles avant sevrage</t>
  </si>
  <si>
    <t>Veaux sous la mère femelles</t>
  </si>
  <si>
    <t xml:space="preserve">Veaux Aveyron </t>
  </si>
  <si>
    <t>Chèvres + Chevreaux</t>
  </si>
  <si>
    <t>Veaux mâles avant sevrage</t>
  </si>
  <si>
    <t>Chevrettes</t>
  </si>
  <si>
    <t>Génisses 1-2 ans</t>
  </si>
  <si>
    <t>Chevreaux</t>
  </si>
  <si>
    <t>Génisses 24-28 mois finition</t>
  </si>
  <si>
    <t>Génisses 30-36 mois finition</t>
  </si>
  <si>
    <t>Equins</t>
  </si>
  <si>
    <t>Mâles - 1 an</t>
  </si>
  <si>
    <t>Mâles 1-2 ans</t>
  </si>
  <si>
    <t>Juments lourdes non suitée</t>
  </si>
  <si>
    <t>Mâles 2-3 ans</t>
  </si>
  <si>
    <t>Pouliches lourdes avt sevrage</t>
  </si>
  <si>
    <t>Mâles + 3 ans</t>
  </si>
  <si>
    <t>Pouliches lourdes sevrées -1an</t>
  </si>
  <si>
    <t>Pouliches lourdes 1 à 2 ans</t>
  </si>
  <si>
    <t>Taureaux finition</t>
  </si>
  <si>
    <t>Pouliches lourdes +2 ans</t>
  </si>
  <si>
    <t>Poulains M lourds avt sevrage</t>
  </si>
  <si>
    <t>Poulains M lourds sevrés -1 an</t>
  </si>
  <si>
    <t>Boeufs 2-3 ans</t>
  </si>
  <si>
    <t>Poulains M lourds 1 à 2 ans</t>
  </si>
  <si>
    <t>Boeufs + 3 ans</t>
  </si>
  <si>
    <t>Etalons Lourds</t>
  </si>
  <si>
    <t>Boeufs 24-36 mois en finition</t>
  </si>
  <si>
    <t>Juments selle non suitées</t>
  </si>
  <si>
    <t>Pouliches selle avt sevrage</t>
  </si>
  <si>
    <t>Pouliches selle sevrées -1 an</t>
  </si>
  <si>
    <t>Porcs, truies, lapines</t>
  </si>
  <si>
    <t>Pouliches selle 1 à 2 ans</t>
  </si>
  <si>
    <t>Pouliches selle + 2 ans</t>
  </si>
  <si>
    <t>Truies mères (réforme exclue)</t>
  </si>
  <si>
    <t>Poulain M selle avt sevrage</t>
  </si>
  <si>
    <t>jeunes truies de 50kg et plus 
destinées à la reproduction (cochettes)</t>
  </si>
  <si>
    <t>Poulains M selle sevrés -1an</t>
  </si>
  <si>
    <t xml:space="preserve"> porcelets (yc post-sevrage)</t>
  </si>
  <si>
    <t>Poulains M selle 1 à 2 ans</t>
  </si>
  <si>
    <t>autres porcs (engraissement, verrats, réforme)</t>
  </si>
  <si>
    <t>Etalons selle</t>
  </si>
  <si>
    <t>Poulains jusqu'au sevrage</t>
  </si>
  <si>
    <t>lapines mères</t>
  </si>
  <si>
    <t>Volailles</t>
  </si>
  <si>
    <t>Total UGB Elevage</t>
  </si>
  <si>
    <t>Nbre animaux</t>
  </si>
  <si>
    <t>temps de présence annuel (%)</t>
  </si>
  <si>
    <t>poules pondeuses d'œufs de consommation</t>
  </si>
  <si>
    <t>poules pondeuses d'œufs à couver</t>
  </si>
  <si>
    <t>poulettes</t>
  </si>
  <si>
    <t>poulets de chair et coqs</t>
  </si>
  <si>
    <t>dindes et dindons</t>
  </si>
  <si>
    <t>oies (à rôtir, à gaver)</t>
  </si>
  <si>
    <t>canards à rôtir</t>
  </si>
  <si>
    <t>canards en gavage, à gaver</t>
  </si>
  <si>
    <t>pintades</t>
  </si>
  <si>
    <t>pigeons et cailles</t>
  </si>
  <si>
    <t>• Part des produits valorisés</t>
  </si>
  <si>
    <t>• Contribution à l’emploi (CE)</t>
  </si>
  <si>
    <t>* UTH: Unité de travail Humain  correspond au travail fourni par une personne occupée à temps complet sur l'exploitation pendant une année. Chaque personne, travaillant à temps plein sur l'exploitation compte pour une UTH et une personne travaillant à temps partiel sur l'exploitation compte pour une fraction d'UTH</t>
  </si>
  <si>
    <t>• Superficie de légumineuses en % SAU</t>
  </si>
  <si>
    <t xml:space="preserve">• Aménagements antiérosifs et paysagers </t>
  </si>
  <si>
    <t xml:space="preserve">• Chemins et/ou aménagement d'accès aux parcelles </t>
  </si>
  <si>
    <t>Mixité Intra-parcellaire: Association de plusieurs espèces de cultures sur la même parcelle</t>
  </si>
  <si>
    <t>Campagne agricole 
………….</t>
  </si>
  <si>
    <t>ÉCHELLE DE DURABILITE AGRO-ENVIRONNEMENTALE</t>
  </si>
  <si>
    <t>Echelle de durabilité agroenvironnementale</t>
  </si>
  <si>
    <t>Agroenvironnementale</t>
  </si>
  <si>
    <t>• Implication dans des structures associatives (professionnelles ou autres)</t>
  </si>
  <si>
    <t>• Part de vente en filière courte dans le chiffre d’affaire</t>
  </si>
  <si>
    <t>* Vente ou valorisation en circuit court: Le circuit court est considéré comme un mode de commercialisation des produits agricoles qui
s’exerce soit par la vente directe du producteur au consommateur, soit par la vente indirecte, à
condition qu'il n'y ait qu'un seul intermédiaire</t>
  </si>
  <si>
    <t>Direct</t>
  </si>
  <si>
    <t>Assolement :</t>
  </si>
  <si>
    <t>Rendement (t)</t>
  </si>
  <si>
    <t>Arboriculture</t>
  </si>
  <si>
    <t>• Pratique d'autres activités génératrices de revenus sur l'exploitation et participation à la formation de tierces personnes</t>
  </si>
  <si>
    <t>C4 - Autonomie financière</t>
  </si>
  <si>
    <t>C5 - Efficience du processus productif</t>
  </si>
  <si>
    <t>• Dépendance financière</t>
  </si>
  <si>
    <t>• Source d’énergie renouvelable (Solaire, Eolienne)</t>
  </si>
  <si>
    <t>A1 - Diversité des cultures</t>
  </si>
  <si>
    <t>•  Espèces (Nombre)</t>
  </si>
  <si>
    <t>A2 – Diversité animale</t>
  </si>
  <si>
    <t>A3 – Gestion des parcelles</t>
  </si>
  <si>
    <t>A4 – Charge animale et gestion fourragère</t>
  </si>
  <si>
    <r>
      <t>Surface Fourragère: Toutes les surfaces de cultures fourragères impliquées dans l’alimentation du bétail</t>
    </r>
    <r>
      <rPr>
        <i/>
        <sz val="11"/>
        <rFont val="Calibri Light"/>
        <family val="2"/>
        <scheme val="major"/>
      </rPr>
      <t xml:space="preserve"> </t>
    </r>
  </si>
  <si>
    <r>
      <t>• Présence d'un système de production d'énergie renouvelable :</t>
    </r>
    <r>
      <rPr>
        <b/>
        <sz val="11"/>
        <rFont val="Calibri Light"/>
        <family val="2"/>
        <scheme val="major"/>
      </rPr>
      <t xml:space="preserve"> 2</t>
    </r>
  </si>
  <si>
    <t>C2 - Vulnérabilité commerciale</t>
  </si>
  <si>
    <r>
      <t xml:space="preserve">Dépendance financière (DF) : Somme Annuités (Dettes) / EBE
 • Inférieure à 20 %: </t>
    </r>
    <r>
      <rPr>
        <b/>
        <sz val="11"/>
        <rFont val="Calibri Light"/>
        <family val="2"/>
        <scheme val="major"/>
      </rPr>
      <t>20</t>
    </r>
    <r>
      <rPr>
        <sz val="11"/>
        <rFont val="Calibri Light"/>
        <family val="2"/>
        <scheme val="major"/>
      </rPr>
      <t xml:space="preserve">
 • Entre 20 et 30 %: </t>
    </r>
    <r>
      <rPr>
        <b/>
        <sz val="11"/>
        <rFont val="Calibri Light"/>
        <family val="2"/>
        <scheme val="major"/>
      </rPr>
      <t>15</t>
    </r>
    <r>
      <rPr>
        <sz val="11"/>
        <rFont val="Calibri Light"/>
        <family val="2"/>
        <scheme val="major"/>
      </rPr>
      <t xml:space="preserve">
 • Entre 30 et 50 %: </t>
    </r>
    <r>
      <rPr>
        <b/>
        <sz val="11"/>
        <rFont val="Calibri Light"/>
        <family val="2"/>
        <scheme val="major"/>
      </rPr>
      <t>10</t>
    </r>
    <r>
      <rPr>
        <sz val="11"/>
        <rFont val="Calibri Light"/>
        <family val="2"/>
        <scheme val="major"/>
      </rPr>
      <t xml:space="preserve">
 • Supérieure à 50 %: </t>
    </r>
    <r>
      <rPr>
        <b/>
        <sz val="11"/>
        <rFont val="Calibri Light"/>
        <family val="2"/>
        <scheme val="major"/>
      </rPr>
      <t>0</t>
    </r>
  </si>
  <si>
    <r>
      <t xml:space="preserve">Efficience globale= (Produits – Charges) /Produits
• Inférieure à 25 %: </t>
    </r>
    <r>
      <rPr>
        <b/>
        <sz val="11"/>
        <rFont val="Calibri Light"/>
        <family val="2"/>
        <scheme val="major"/>
      </rPr>
      <t>10</t>
    </r>
    <r>
      <rPr>
        <sz val="11"/>
        <rFont val="Calibri Light"/>
        <family val="2"/>
        <scheme val="major"/>
      </rPr>
      <t xml:space="preserve">
• Entre 25 et 50 %: </t>
    </r>
    <r>
      <rPr>
        <b/>
        <sz val="11"/>
        <rFont val="Calibri Light"/>
        <family val="2"/>
        <scheme val="major"/>
      </rPr>
      <t>20</t>
    </r>
    <r>
      <rPr>
        <sz val="11"/>
        <rFont val="Calibri Light"/>
        <family val="2"/>
        <scheme val="major"/>
      </rPr>
      <t xml:space="preserve">
• Supérieure à 50 %: </t>
    </r>
    <r>
      <rPr>
        <b/>
        <sz val="11"/>
        <rFont val="Calibri Light"/>
        <family val="2"/>
        <scheme val="major"/>
      </rPr>
      <t>30</t>
    </r>
  </si>
  <si>
    <t>• Part du chiffre d’affaire provenant du plus gros client (en % de CA)</t>
  </si>
  <si>
    <t>• Part du chiffre d’affaire de la plus importante production  (en % de CA)</t>
  </si>
  <si>
    <r>
      <t xml:space="preserve">La plus importante production ou le principal métier génèrent:
• Moins de 25 % : </t>
    </r>
    <r>
      <rPr>
        <b/>
        <sz val="11"/>
        <rFont val="Calibri Light"/>
        <family val="2"/>
        <scheme val="major"/>
      </rPr>
      <t>15</t>
    </r>
    <r>
      <rPr>
        <sz val="11"/>
        <rFont val="Calibri Light"/>
        <family val="2"/>
        <scheme val="major"/>
      </rPr>
      <t xml:space="preserve">
• 25 à 50 % :</t>
    </r>
    <r>
      <rPr>
        <b/>
        <sz val="11"/>
        <rFont val="Calibri Light"/>
        <family val="2"/>
        <scheme val="major"/>
      </rPr>
      <t>10</t>
    </r>
    <r>
      <rPr>
        <sz val="11"/>
        <rFont val="Calibri Light"/>
        <family val="2"/>
        <scheme val="major"/>
      </rPr>
      <t xml:space="preserve">
• Plus de 50 % : </t>
    </r>
    <r>
      <rPr>
        <b/>
        <sz val="11"/>
        <rFont val="Calibri Light"/>
        <family val="2"/>
        <scheme val="major"/>
      </rPr>
      <t>5</t>
    </r>
  </si>
  <si>
    <r>
      <t xml:space="preserve">Les achats du plus important client correspond à : 
• Moins de 25 % : </t>
    </r>
    <r>
      <rPr>
        <b/>
        <sz val="11"/>
        <rFont val="Calibri Light"/>
        <family val="2"/>
        <scheme val="major"/>
      </rPr>
      <t xml:space="preserve">15
• </t>
    </r>
    <r>
      <rPr>
        <sz val="11"/>
        <rFont val="Calibri Light"/>
        <family val="2"/>
        <scheme val="major"/>
      </rPr>
      <t>25 à 50 % :</t>
    </r>
    <r>
      <rPr>
        <b/>
        <sz val="11"/>
        <rFont val="Calibri Light"/>
        <family val="2"/>
        <scheme val="major"/>
      </rPr>
      <t>10</t>
    </r>
    <r>
      <rPr>
        <sz val="11"/>
        <rFont val="Calibri Light"/>
        <family val="2"/>
        <scheme val="major"/>
      </rPr>
      <t xml:space="preserve">
• Plus de 50 % : </t>
    </r>
    <r>
      <rPr>
        <b/>
        <sz val="11"/>
        <rFont val="Calibri Light"/>
        <family val="2"/>
        <scheme val="major"/>
      </rPr>
      <t>5</t>
    </r>
  </si>
  <si>
    <t>B1 - Qualité des produits</t>
  </si>
  <si>
    <t>• Production liée à un label de qualité, de terroir et biologique</t>
  </si>
  <si>
    <t>B2 - Valorisation par filières courtes</t>
  </si>
  <si>
    <t>QUALITE PRODUITS ET VALORISATION DU TERROIR</t>
  </si>
  <si>
    <t>B3 - Contribution à l’emploi</t>
  </si>
  <si>
    <t>• Qualité d'accueil et d'hébergement</t>
  </si>
  <si>
    <r>
      <t xml:space="preserve">• Absence de valorisation/ rejet dans la nature/ Enfouissement: </t>
    </r>
    <r>
      <rPr>
        <b/>
        <sz val="11"/>
        <rFont val="Calibri Light"/>
        <family val="2"/>
        <scheme val="major"/>
      </rPr>
      <t>0</t>
    </r>
    <r>
      <rPr>
        <sz val="11"/>
        <rFont val="Calibri Light"/>
        <family val="2"/>
        <scheme val="major"/>
      </rPr>
      <t xml:space="preserve">
• Tri ou revalorisation de moins de 20%:</t>
    </r>
    <r>
      <rPr>
        <b/>
        <sz val="11"/>
        <rFont val="Calibri Light"/>
        <family val="2"/>
        <scheme val="major"/>
      </rPr>
      <t xml:space="preserve"> 2
• </t>
    </r>
    <r>
      <rPr>
        <sz val="11"/>
        <rFont val="Calibri Light"/>
        <family val="2"/>
        <scheme val="major"/>
      </rPr>
      <t>Tri ou revalorisation de plus de 20%:</t>
    </r>
    <r>
      <rPr>
        <b/>
        <sz val="11"/>
        <rFont val="Calibri Light"/>
        <family val="2"/>
        <scheme val="major"/>
      </rPr>
      <t xml:space="preserve"> 4</t>
    </r>
  </si>
  <si>
    <t>B5 - Formation et Pluriactivité</t>
  </si>
  <si>
    <t>B6 - Accueil, hygiène et sécurité</t>
  </si>
  <si>
    <t>Qualité des produits et valorisation du terroir</t>
  </si>
  <si>
    <r>
      <t xml:space="preserve">• Existence d'un dispositif ou possibilité de traçabilité partielle 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Existence d'un dispositif ou possibilité de traçabilité totale : </t>
    </r>
    <r>
      <rPr>
        <b/>
        <sz val="11"/>
        <rFont val="Calibri Light"/>
        <family val="2"/>
        <scheme val="major"/>
      </rPr>
      <t>5</t>
    </r>
  </si>
  <si>
    <r>
      <t xml:space="preserve">Pourcentage de la production vendue par des filières courtes:
• Par tranche de 20 % du CA: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 ;  80% et plus:</t>
    </r>
    <r>
      <rPr>
        <b/>
        <sz val="11"/>
        <rFont val="Calibri Light"/>
        <family val="2"/>
        <scheme val="major"/>
      </rPr>
      <t xml:space="preserve"> 9</t>
    </r>
  </si>
  <si>
    <r>
      <t xml:space="preserve">• Aucun: </t>
    </r>
    <r>
      <rPr>
        <b/>
        <sz val="11"/>
        <rFont val="Calibri Light"/>
        <family val="2"/>
        <scheme val="major"/>
      </rPr>
      <t>0</t>
    </r>
    <r>
      <rPr>
        <sz val="11"/>
        <rFont val="Calibri Light"/>
        <family val="2"/>
        <scheme val="major"/>
      </rPr>
      <t xml:space="preserve">
• Inférieur à 10j/an: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10 j/an et plus : </t>
    </r>
    <r>
      <rPr>
        <b/>
        <sz val="11"/>
        <rFont val="Calibri Light"/>
        <family val="2"/>
        <scheme val="major"/>
      </rPr>
      <t>4</t>
    </r>
  </si>
  <si>
    <r>
      <t xml:space="preserve">• Existence d'hébergement d'accueil des ouvriers et visiteurs: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Qualité de l'hébergement l'accueil opportune: Moyenne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>; Bonne :</t>
    </r>
    <r>
      <rPr>
        <b/>
        <sz val="11"/>
        <rFont val="Calibri Light"/>
        <family val="2"/>
        <scheme val="major"/>
      </rPr>
      <t xml:space="preserve"> 4</t>
    </r>
    <r>
      <rPr>
        <sz val="11"/>
        <rFont val="Calibri Light"/>
        <family val="2"/>
        <scheme val="major"/>
      </rPr>
      <t xml:space="preserve"> </t>
    </r>
  </si>
  <si>
    <t>• Source d'eau d'irrigation</t>
  </si>
  <si>
    <t>ouvriers occasionnelles</t>
  </si>
  <si>
    <t>Ouvriers</t>
  </si>
  <si>
    <r>
      <t xml:space="preserve">• Moins de 50L/ha/an: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Entre 50 et 100l/ha/an:</t>
    </r>
    <r>
      <rPr>
        <b/>
        <sz val="11"/>
        <rFont val="Calibri Light"/>
        <family val="2"/>
        <scheme val="major"/>
      </rPr>
      <t xml:space="preserve"> 1</t>
    </r>
    <r>
      <rPr>
        <sz val="11"/>
        <rFont val="Calibri Light"/>
        <family val="2"/>
        <scheme val="major"/>
      </rPr>
      <t xml:space="preserve">
• Plus de 100 L/ha/an: </t>
    </r>
    <r>
      <rPr>
        <b/>
        <sz val="11"/>
        <rFont val="Calibri Light"/>
        <family val="2"/>
        <scheme val="major"/>
      </rPr>
      <t>0</t>
    </r>
  </si>
  <si>
    <r>
      <t xml:space="preserve">• Moins de 10/ha/an: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Entre 10 et 20/ha/an:</t>
    </r>
    <r>
      <rPr>
        <b/>
        <sz val="11"/>
        <rFont val="Calibri Light"/>
        <family val="2"/>
        <scheme val="major"/>
      </rPr>
      <t xml:space="preserve"> 1</t>
    </r>
    <r>
      <rPr>
        <sz val="11"/>
        <rFont val="Calibri Light"/>
        <family val="2"/>
        <scheme val="major"/>
      </rPr>
      <t xml:space="preserve">
• Plus de 20/ha/an: </t>
    </r>
    <r>
      <rPr>
        <b/>
        <sz val="11"/>
        <rFont val="Calibri Light"/>
        <family val="2"/>
        <scheme val="major"/>
      </rPr>
      <t>0</t>
    </r>
  </si>
  <si>
    <t>DIVERSITE (indicateurs A1 à A2)</t>
  </si>
  <si>
    <t>ORGANISATION DE L’ESPACE (indicateurs A3 à A4)</t>
  </si>
  <si>
    <t>PRATIQUES AGRICOLES (indicateurs A5 à A10)</t>
  </si>
  <si>
    <t>EFFICIENCE (indicateur C4)</t>
  </si>
  <si>
    <t>INDEPENDANCE (Indicateur C3)</t>
  </si>
  <si>
    <t>VIABILITÉ (indicateurs C1 à C2)</t>
  </si>
  <si>
    <t>ÉTHIQUE ET DÉVELOPPEMENT HUMAIN (indicateurs B5 à B6)</t>
  </si>
  <si>
    <t>EMPLOI ET SERVICES (indicateurs B3 à B4)</t>
  </si>
  <si>
    <r>
      <t xml:space="preserve">Aucune « unité spatiale de même culture » de dimension :  
• Supérieure à 5 ha 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Entre 2 et 5 ha 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Moins de 2 ha :</t>
    </r>
    <r>
      <rPr>
        <b/>
        <sz val="11"/>
        <rFont val="Calibri Light"/>
        <family val="2"/>
        <scheme val="major"/>
      </rPr>
      <t xml:space="preserve"> 6</t>
    </r>
  </si>
  <si>
    <t>• Charge animale</t>
  </si>
  <si>
    <r>
      <t xml:space="preserve">Charge animale: UGB/Superficie fourragère (ha)
• Inférieure à 0,5 UGB/ha : </t>
    </r>
    <r>
      <rPr>
        <b/>
        <sz val="11"/>
        <rFont val="Calibri Light"/>
        <family val="2"/>
        <scheme val="major"/>
      </rPr>
      <t>6</t>
    </r>
    <r>
      <rPr>
        <sz val="11"/>
        <rFont val="Calibri Light"/>
        <family val="2"/>
        <scheme val="major"/>
      </rPr>
      <t xml:space="preserve">
• Entre 0,5 et 2 UGB/ha 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Supérieur à 2 UGB/ha : </t>
    </r>
    <r>
      <rPr>
        <b/>
        <sz val="11"/>
        <rFont val="Calibri Light"/>
        <family val="2"/>
        <scheme val="major"/>
      </rPr>
      <t>0</t>
    </r>
  </si>
  <si>
    <r>
      <t>Surface réservée au pâturage : 
• Inférieure à 10 % de la SAU :</t>
    </r>
    <r>
      <rPr>
        <b/>
        <sz val="11"/>
        <rFont val="Calibri Light"/>
        <family val="2"/>
        <scheme val="major"/>
      </rPr>
      <t xml:space="preserve"> 2</t>
    </r>
    <r>
      <rPr>
        <sz val="11"/>
        <rFont val="Calibri Light"/>
        <family val="2"/>
        <scheme val="major"/>
      </rPr>
      <t xml:space="preserve">
• Supérieure à 10 % de la SAU : </t>
    </r>
    <r>
      <rPr>
        <b/>
        <sz val="11"/>
        <rFont val="Calibri Light"/>
        <family val="2"/>
        <scheme val="major"/>
      </rPr>
      <t>4</t>
    </r>
  </si>
  <si>
    <r>
      <t xml:space="preserve">Présence de légumineuses sur une superficie: 
• Inférieur à 10% de la SAU: </t>
    </r>
    <r>
      <rPr>
        <b/>
        <sz val="11"/>
        <rFont val="Calibri Light"/>
        <family val="2"/>
        <scheme val="major"/>
      </rPr>
      <t xml:space="preserve">0
• </t>
    </r>
    <r>
      <rPr>
        <sz val="11"/>
        <rFont val="Calibri Light"/>
        <family val="2"/>
        <scheme val="major"/>
      </rPr>
      <t>Comprise entre 10 à 20% de la SAU :</t>
    </r>
    <r>
      <rPr>
        <b/>
        <sz val="11"/>
        <rFont val="Calibri Light"/>
        <family val="2"/>
        <scheme val="major"/>
      </rPr>
      <t xml:space="preserve"> 2
• </t>
    </r>
    <r>
      <rPr>
        <sz val="11"/>
        <rFont val="Calibri Light"/>
        <family val="2"/>
        <scheme val="major"/>
      </rPr>
      <t>Supérieure à 20% de la SAU :</t>
    </r>
    <r>
      <rPr>
        <b/>
        <sz val="11"/>
        <rFont val="Calibri Light"/>
        <family val="2"/>
        <scheme val="major"/>
      </rPr>
      <t xml:space="preserve"> 4</t>
    </r>
  </si>
  <si>
    <t>QUALITE PRODUITS ET VALORISATION DU TERROIR (indicateurs B1 à B2)</t>
  </si>
  <si>
    <t>Situation……………..</t>
  </si>
  <si>
    <t>• Emploi des jeunes 
(homme et femmes de moins de 35 ans)</t>
  </si>
  <si>
    <t>• Espèces cultivées (annuelles et pérennes)</t>
  </si>
  <si>
    <t>• Qualité des infrastructures et équipements de production (Bâtiments d'élevage, Local de stockage, Irrigation, Engins,  etc.)</t>
  </si>
  <si>
    <t>• Valorisation des déchets non organiques</t>
  </si>
  <si>
    <t>Socio territoriale</t>
  </si>
  <si>
    <r>
      <t xml:space="preserve">Dimension moyenne des parcelles de l'exploitation de: 
• Moins de 2 ha : </t>
    </r>
    <r>
      <rPr>
        <b/>
        <sz val="11"/>
        <rFont val="Calibri Light"/>
        <family val="2"/>
        <scheme val="major"/>
      </rPr>
      <t xml:space="preserve">6
• </t>
    </r>
    <r>
      <rPr>
        <sz val="11"/>
        <rFont val="Calibri Light"/>
        <family val="2"/>
        <scheme val="major"/>
      </rPr>
      <t>Entre 2 à 3 ha :</t>
    </r>
    <r>
      <rPr>
        <b/>
        <sz val="11"/>
        <rFont val="Calibri Light"/>
        <family val="2"/>
        <scheme val="major"/>
      </rPr>
      <t xml:space="preserve"> 4</t>
    </r>
    <r>
      <rPr>
        <sz val="11"/>
        <rFont val="Calibri Light"/>
        <family val="2"/>
        <scheme val="major"/>
      </rPr>
      <t xml:space="preserve">
• Plus de 3 ha:</t>
    </r>
    <r>
      <rPr>
        <b/>
        <sz val="11"/>
        <rFont val="Calibri Light"/>
        <family val="2"/>
        <scheme val="major"/>
      </rPr>
      <t xml:space="preserve"> 2</t>
    </r>
  </si>
  <si>
    <t>• % superficies sur lesquelles la matière organique (fumier, etc.) est valorisée</t>
  </si>
  <si>
    <r>
      <t xml:space="preserve">• Habitation située sur l’exploitation : </t>
    </r>
    <r>
      <rPr>
        <b/>
        <sz val="11"/>
        <rFont val="Calibri Light"/>
        <family val="2"/>
        <scheme val="major"/>
      </rPr>
      <t>6</t>
    </r>
    <r>
      <rPr>
        <sz val="11"/>
        <rFont val="Calibri Light"/>
        <family val="2"/>
        <scheme val="major"/>
      </rPr>
      <t xml:space="preserve">
• Habitation située à proximité (moins de 2 km) de l’exploitation : </t>
    </r>
    <r>
      <rPr>
        <b/>
        <sz val="11"/>
        <rFont val="Calibri Light"/>
        <family val="2"/>
        <scheme val="major"/>
      </rPr>
      <t xml:space="preserve">4
• </t>
    </r>
    <r>
      <rPr>
        <sz val="11"/>
        <rFont val="Calibri Light"/>
        <family val="2"/>
        <scheme val="major"/>
      </rPr>
      <t>Habitation loin de l’exploitation (plus de 2 km) :</t>
    </r>
    <r>
      <rPr>
        <b/>
        <sz val="11"/>
        <rFont val="Calibri Light"/>
        <family val="2"/>
        <scheme val="major"/>
      </rPr>
      <t xml:space="preserve"> 0</t>
    </r>
  </si>
  <si>
    <r>
      <t xml:space="preserve">Nombre d'emplois créés par hectare: CE=UTH/SAU
• CE supérieure à 5: </t>
    </r>
    <r>
      <rPr>
        <b/>
        <sz val="11"/>
        <rFont val="Calibri Light"/>
        <family val="2"/>
        <scheme val="major"/>
      </rPr>
      <t>10</t>
    </r>
    <r>
      <rPr>
        <sz val="11"/>
        <rFont val="Calibri Light"/>
        <family val="2"/>
        <scheme val="major"/>
      </rPr>
      <t xml:space="preserve">
• CE entre 5 et 3 : </t>
    </r>
    <r>
      <rPr>
        <b/>
        <sz val="11"/>
        <rFont val="Calibri Light"/>
        <family val="2"/>
        <scheme val="major"/>
      </rPr>
      <t>6</t>
    </r>
    <r>
      <rPr>
        <sz val="11"/>
        <rFont val="Calibri Light"/>
        <family val="2"/>
        <scheme val="major"/>
      </rPr>
      <t xml:space="preserve">
• CE de moins de 3 : </t>
    </r>
    <r>
      <rPr>
        <b/>
        <sz val="11"/>
        <rFont val="Calibri Light"/>
        <family val="2"/>
        <scheme val="major"/>
      </rPr>
      <t>4</t>
    </r>
  </si>
  <si>
    <t xml:space="preserve">• Niveau de formation ou de connaissances techniques en agriculture </t>
  </si>
  <si>
    <r>
      <t xml:space="preserve">Superficie représentant : 
• Moins de 10 % de la SAU 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Entre 10 à 20% de SAU:</t>
    </r>
    <r>
      <rPr>
        <b/>
        <sz val="11"/>
        <rFont val="Calibri Light"/>
        <family val="2"/>
        <scheme val="major"/>
      </rPr>
      <t xml:space="preserve"> 6</t>
    </r>
    <r>
      <rPr>
        <sz val="11"/>
        <rFont val="Calibri Light"/>
        <family val="2"/>
        <scheme val="major"/>
      </rPr>
      <t xml:space="preserve">
• Plus de 20% de SAU: </t>
    </r>
    <r>
      <rPr>
        <b/>
        <sz val="11"/>
        <rFont val="Calibri Light"/>
        <family val="2"/>
        <scheme val="major"/>
      </rPr>
      <t>10</t>
    </r>
  </si>
  <si>
    <r>
      <t xml:space="preserve">Nombre d'espèces cultivées: 
• Inférieur ou égal à deux : </t>
    </r>
    <r>
      <rPr>
        <b/>
        <sz val="11"/>
        <rFont val="Calibri Light"/>
        <family val="2"/>
        <scheme val="major"/>
      </rPr>
      <t xml:space="preserve">2
• </t>
    </r>
    <r>
      <rPr>
        <sz val="11"/>
        <rFont val="Calibri Light"/>
        <family val="2"/>
        <scheme val="major"/>
      </rPr>
      <t xml:space="preserve">Comprise entre 2 et 4 espèces: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Supérieur à 4 espèces:</t>
    </r>
    <r>
      <rPr>
        <b/>
        <sz val="11"/>
        <rFont val="Calibri Light"/>
        <family val="2"/>
        <scheme val="major"/>
      </rPr>
      <t xml:space="preserve"> 8</t>
    </r>
  </si>
  <si>
    <r>
      <t xml:space="preserve">Viabilité économique (VE) : EBE ou MB /SMAG annuel
• VE: Moins de 1 SMAG: </t>
    </r>
    <r>
      <rPr>
        <b/>
        <sz val="11"/>
        <rFont val="Calibri Light"/>
        <family val="2"/>
        <scheme val="major"/>
      </rPr>
      <t>5</t>
    </r>
    <r>
      <rPr>
        <sz val="11"/>
        <rFont val="Calibri Light"/>
        <family val="2"/>
        <scheme val="major"/>
      </rPr>
      <t xml:space="preserve">
• VE: de 1 à 2 SMAG : </t>
    </r>
    <r>
      <rPr>
        <b/>
        <sz val="11"/>
        <rFont val="Calibri Light"/>
        <family val="2"/>
        <scheme val="major"/>
      </rPr>
      <t>10</t>
    </r>
    <r>
      <rPr>
        <sz val="11"/>
        <rFont val="Calibri Light"/>
        <family val="2"/>
        <scheme val="major"/>
      </rPr>
      <t xml:space="preserve">
• VE: de 2 à 3 SMAG : </t>
    </r>
    <r>
      <rPr>
        <b/>
        <sz val="11"/>
        <rFont val="Calibri Light"/>
        <family val="2"/>
        <scheme val="major"/>
      </rPr>
      <t>15</t>
    </r>
    <r>
      <rPr>
        <sz val="11"/>
        <rFont val="Calibri Light"/>
        <family val="2"/>
        <scheme val="major"/>
      </rPr>
      <t xml:space="preserve">
• VE: Plus de 3 SMAG:</t>
    </r>
    <r>
      <rPr>
        <b/>
        <sz val="11"/>
        <rFont val="Calibri Light"/>
        <family val="2"/>
        <scheme val="major"/>
      </rPr>
      <t xml:space="preserve"> 20</t>
    </r>
  </si>
  <si>
    <r>
      <t xml:space="preserve">Voies d'accès à l'exploitation et chemins passants d'accès aux différentes parcelles en:
• Bon état et régulièrement entretenus : </t>
    </r>
    <r>
      <rPr>
        <b/>
        <sz val="11"/>
        <rFont val="Calibri Light"/>
        <family val="2"/>
        <scheme val="major"/>
      </rPr>
      <t xml:space="preserve">4
• </t>
    </r>
    <r>
      <rPr>
        <sz val="11"/>
        <rFont val="Calibri Light"/>
        <family val="2"/>
        <scheme val="major"/>
      </rPr>
      <t>Mauvais état et insuffisamment entretenus</t>
    </r>
    <r>
      <rPr>
        <b/>
        <sz val="11"/>
        <rFont val="Calibri Light"/>
        <family val="2"/>
        <scheme val="major"/>
      </rPr>
      <t xml:space="preserve"> : 2</t>
    </r>
  </si>
  <si>
    <r>
      <t xml:space="preserve">• Aération, éclairage, sécurisation des installations 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Respect des normes d'hygiène et de sécurité dans les pratiques : </t>
    </r>
    <r>
      <rPr>
        <b/>
        <sz val="11"/>
        <rFont val="Calibri Light"/>
        <family val="2"/>
        <scheme val="major"/>
      </rPr>
      <t>2</t>
    </r>
  </si>
  <si>
    <t>SAU : Surface Agricole Utile</t>
  </si>
  <si>
    <t>• Superficie traitée par les produits phytosanitaires</t>
  </si>
  <si>
    <t>A5 - Fertilisation et gestion de la matière organique</t>
  </si>
  <si>
    <t>A6 – Utilisation des Pesticides et produits vétérinaires</t>
  </si>
  <si>
    <t>A7 – Gestion des sols et de l'eau</t>
  </si>
  <si>
    <t>A8 – Dépendance énergétique</t>
  </si>
  <si>
    <r>
      <t xml:space="preserve">Quantité d'engrais minéraux apportée par ha:
• Inférieure 20kg/ha : </t>
    </r>
    <r>
      <rPr>
        <b/>
        <sz val="11"/>
        <rFont val="Calibri Light"/>
        <family val="2"/>
        <scheme val="major"/>
      </rPr>
      <t>6</t>
    </r>
    <r>
      <rPr>
        <sz val="11"/>
        <rFont val="Calibri Light"/>
        <family val="2"/>
        <scheme val="major"/>
      </rPr>
      <t xml:space="preserve">
• Entre 20 à 50kg/ha: </t>
    </r>
    <r>
      <rPr>
        <b/>
        <sz val="11"/>
        <rFont val="Calibri Light"/>
        <family val="2"/>
        <scheme val="major"/>
      </rPr>
      <t xml:space="preserve">4 </t>
    </r>
    <r>
      <rPr>
        <sz val="11"/>
        <rFont val="Calibri Light"/>
        <family val="2"/>
        <scheme val="major"/>
      </rPr>
      <t xml:space="preserve">
• Entre 50 à 80 kg/ha: </t>
    </r>
    <r>
      <rPr>
        <b/>
        <sz val="11"/>
        <rFont val="Calibri Light"/>
        <family val="2"/>
        <scheme val="major"/>
      </rPr>
      <t xml:space="preserve">2 </t>
    </r>
    <r>
      <rPr>
        <sz val="11"/>
        <rFont val="Calibri Light"/>
        <family val="2"/>
        <scheme val="major"/>
      </rPr>
      <t xml:space="preserve">
• Plus de 80kg/ha : </t>
    </r>
    <r>
      <rPr>
        <b/>
        <sz val="11"/>
        <rFont val="Calibri Light"/>
        <family val="2"/>
        <scheme val="major"/>
      </rPr>
      <t>0</t>
    </r>
  </si>
  <si>
    <r>
      <t>Superficie ayant subie un travail du sol sans retournement représentant : 
• Moins de 25% de la SAU:</t>
    </r>
    <r>
      <rPr>
        <b/>
        <sz val="11"/>
        <rFont val="Calibri Light"/>
        <family val="2"/>
        <scheme val="major"/>
      </rPr>
      <t xml:space="preserve"> 4
• </t>
    </r>
    <r>
      <rPr>
        <sz val="11"/>
        <rFont val="Calibri Light"/>
        <family val="2"/>
        <scheme val="major"/>
      </rPr>
      <t>Entre 25% et 50% de la SAU:</t>
    </r>
    <r>
      <rPr>
        <b/>
        <sz val="11"/>
        <rFont val="Calibri Light"/>
        <family val="2"/>
        <scheme val="major"/>
      </rPr>
      <t xml:space="preserve"> 2</t>
    </r>
    <r>
      <rPr>
        <sz val="11"/>
        <rFont val="Calibri Light"/>
        <family val="2"/>
        <scheme val="major"/>
      </rPr>
      <t xml:space="preserve">
• Plus de 50% de la SAU: </t>
    </r>
    <r>
      <rPr>
        <b/>
        <sz val="11"/>
        <rFont val="Calibri Light"/>
        <family val="2"/>
        <scheme val="major"/>
      </rPr>
      <t>1</t>
    </r>
  </si>
  <si>
    <t>Table de conversion des UGB annuelles</t>
  </si>
  <si>
    <t>UGB: Unité Gros Bétail (Calculé à partir de la feuille UGB_Exploitation)</t>
  </si>
  <si>
    <t>• Superficie de la plus grande unité spatiale d'une même culture</t>
  </si>
  <si>
    <t>• Superficie de pâturage en % SAU</t>
  </si>
  <si>
    <r>
      <t xml:space="preserve">• Absence d'irrigation: </t>
    </r>
    <r>
      <rPr>
        <b/>
        <sz val="11"/>
        <rFont val="Calibri Light"/>
        <family val="2"/>
        <scheme val="major"/>
      </rPr>
      <t>-1</t>
    </r>
    <r>
      <rPr>
        <sz val="11"/>
        <rFont val="Calibri Light"/>
        <family val="2"/>
        <scheme val="major"/>
      </rPr>
      <t xml:space="preserve">
• Irrigation gravitaire sur l'ensemble de l'exploitation: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Irrigation localisée ou goutte à goutte sur moins de 50 % de la SAU 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Irrigation localisée/goutte à goutte sur plus de 50 % de la SAU </t>
    </r>
    <r>
      <rPr>
        <b/>
        <sz val="11"/>
        <rFont val="Calibri Light"/>
        <family val="2"/>
        <scheme val="major"/>
      </rPr>
      <t>: 6</t>
    </r>
  </si>
  <si>
    <r>
      <t xml:space="preserve">Produits de l'exploitation valorisés (conditionnement, transformation, etc.) représentant:
• Moins de 10 % de la production: </t>
    </r>
    <r>
      <rPr>
        <b/>
        <sz val="11"/>
        <rFont val="Calibri Light"/>
        <family val="2"/>
        <scheme val="major"/>
      </rPr>
      <t xml:space="preserve">2 
• </t>
    </r>
    <r>
      <rPr>
        <sz val="11"/>
        <rFont val="Calibri Light"/>
        <family val="2"/>
        <scheme val="major"/>
      </rPr>
      <t xml:space="preserve">Entre 10% et 20% de la production: </t>
    </r>
    <r>
      <rPr>
        <b/>
        <sz val="11"/>
        <rFont val="Calibri Light"/>
        <family val="2"/>
        <scheme val="major"/>
      </rPr>
      <t xml:space="preserve">4
• </t>
    </r>
    <r>
      <rPr>
        <sz val="11"/>
        <rFont val="Calibri Light"/>
        <family val="2"/>
        <scheme val="major"/>
      </rPr>
      <t>Plus de 20% de la production:</t>
    </r>
    <r>
      <rPr>
        <b/>
        <sz val="11"/>
        <rFont val="Calibri Light"/>
        <family val="2"/>
        <scheme val="major"/>
      </rPr>
      <t xml:space="preserve"> 6</t>
    </r>
    <r>
      <rPr>
        <sz val="11"/>
        <color theme="1"/>
        <rFont val="Calibri"/>
        <family val="2"/>
        <scheme val="minor"/>
      </rPr>
      <t/>
    </r>
  </si>
  <si>
    <r>
      <t xml:space="preserve">•  02 points par espèce présente : </t>
    </r>
    <r>
      <rPr>
        <b/>
        <sz val="11"/>
        <rFont val="Calibri Light"/>
        <family val="2"/>
        <scheme val="major"/>
      </rPr>
      <t>10</t>
    </r>
  </si>
  <si>
    <r>
      <t xml:space="preserve">Traitement vétérinaire (TV) : TV = Nombre d’interventions sur le cheptel par an : 
• Nombre de TV inférieur ou égal à 2: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
• Nombre de TV entre 2 et 3: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 
• Nombre de TV supérieur à 3: </t>
    </r>
    <r>
      <rPr>
        <b/>
        <sz val="11"/>
        <rFont val="Calibri Light"/>
        <family val="2"/>
        <scheme val="major"/>
      </rPr>
      <t xml:space="preserve">0                                                                                        </t>
    </r>
  </si>
  <si>
    <r>
      <t xml:space="preserve">Pression polluante (PP)= Surface traitée/ SAU
• Pas de traitement: </t>
    </r>
    <r>
      <rPr>
        <b/>
        <sz val="11"/>
        <rFont val="Calibri Light"/>
        <family val="2"/>
        <scheme val="major"/>
      </rPr>
      <t>6</t>
    </r>
    <r>
      <rPr>
        <sz val="11"/>
        <rFont val="Calibri Light"/>
        <family val="2"/>
        <scheme val="major"/>
      </rPr>
      <t xml:space="preserve">
• PP inférieure à 25%:  </t>
    </r>
    <r>
      <rPr>
        <b/>
        <sz val="11"/>
        <rFont val="Calibri Light"/>
        <family val="2"/>
        <scheme val="major"/>
      </rPr>
      <t xml:space="preserve"> 4</t>
    </r>
    <r>
      <rPr>
        <sz val="11"/>
        <rFont val="Calibri Light"/>
        <family val="2"/>
        <scheme val="major"/>
      </rPr>
      <t xml:space="preserve">
• PP entre 25 et 50%:</t>
    </r>
    <r>
      <rPr>
        <b/>
        <sz val="11"/>
        <rFont val="Calibri Light"/>
        <family val="2"/>
        <scheme val="major"/>
      </rPr>
      <t xml:space="preserve"> 2</t>
    </r>
    <r>
      <rPr>
        <sz val="11"/>
        <rFont val="Calibri Light"/>
        <family val="2"/>
        <scheme val="major"/>
      </rPr>
      <t xml:space="preserve">
• PP entre 50% et 75% : </t>
    </r>
    <r>
      <rPr>
        <b/>
        <sz val="11"/>
        <rFont val="Calibri Light"/>
        <family val="2"/>
        <scheme val="major"/>
      </rPr>
      <t>1</t>
    </r>
    <r>
      <rPr>
        <sz val="11"/>
        <rFont val="Calibri Light"/>
        <family val="2"/>
        <scheme val="major"/>
      </rPr>
      <t xml:space="preserve">
• PP entre 75% et 100%: </t>
    </r>
    <r>
      <rPr>
        <b/>
        <sz val="11"/>
        <rFont val="Calibri Light"/>
        <family val="2"/>
        <scheme val="major"/>
      </rPr>
      <t>0</t>
    </r>
  </si>
  <si>
    <r>
      <t xml:space="preserve">Valorisation de la matière organique (fumier, compost, etc.) sur: 
• Pas de compostage : </t>
    </r>
    <r>
      <rPr>
        <b/>
        <sz val="11"/>
        <rFont val="Calibri Light"/>
        <family val="2"/>
        <scheme val="major"/>
      </rPr>
      <t>0</t>
    </r>
    <r>
      <rPr>
        <sz val="11"/>
        <rFont val="Calibri Light"/>
        <family val="2"/>
        <scheme val="major"/>
      </rPr>
      <t xml:space="preserve">
• Moins de 25 % de la SAU :</t>
    </r>
    <r>
      <rPr>
        <b/>
        <sz val="11"/>
        <rFont val="Calibri Light"/>
        <family val="2"/>
        <scheme val="major"/>
      </rPr>
      <t xml:space="preserve"> 2</t>
    </r>
    <r>
      <rPr>
        <sz val="11"/>
        <rFont val="Calibri Light"/>
        <family val="2"/>
        <scheme val="major"/>
      </rPr>
      <t xml:space="preserve">
• Entre 25 à 50 % de la SAU : </t>
    </r>
    <r>
      <rPr>
        <b/>
        <sz val="11"/>
        <rFont val="Calibri Light"/>
        <family val="2"/>
        <scheme val="major"/>
      </rPr>
      <t>6</t>
    </r>
    <r>
      <rPr>
        <sz val="11"/>
        <rFont val="Calibri Light"/>
        <family val="2"/>
        <scheme val="major"/>
      </rPr>
      <t xml:space="preserve">
• Plus de 50% de la SAU: </t>
    </r>
    <r>
      <rPr>
        <b/>
        <sz val="11"/>
        <rFont val="Calibri Light"/>
        <family val="2"/>
        <scheme val="major"/>
      </rPr>
      <t>8</t>
    </r>
  </si>
  <si>
    <r>
      <t xml:space="preserve">• Irrigation à partir d’une retenue (Barrage, etc.) ou d'un bassin de récupération des eaux de pluie, de drainage ou de ruissellement: </t>
    </r>
    <r>
      <rPr>
        <b/>
        <sz val="11"/>
        <rFont val="Calibri Light"/>
        <family val="2"/>
        <scheme val="major"/>
      </rPr>
      <t xml:space="preserve">2
• </t>
    </r>
    <r>
      <rPr>
        <sz val="11"/>
        <rFont val="Calibri Light"/>
        <family val="2"/>
        <scheme val="major"/>
      </rPr>
      <t>Pompage individuel (forage, ruisseau, puits), non déclaré et/ou non équipé de compteur</t>
    </r>
    <r>
      <rPr>
        <b/>
        <sz val="11"/>
        <rFont val="Calibri Light"/>
        <family val="2"/>
        <scheme val="major"/>
      </rPr>
      <t xml:space="preserve"> : -1</t>
    </r>
  </si>
  <si>
    <r>
      <t xml:space="preserve">Aménagement antiérosifs (terrasses, murets, etc.) , de structures paysagères (Haies, bandes enherbée, etc.) ou paillage des sols sur :
• Absence (0% de la SAU) : </t>
    </r>
    <r>
      <rPr>
        <b/>
        <sz val="11"/>
        <rFont val="Calibri Light"/>
        <family val="2"/>
        <scheme val="major"/>
      </rPr>
      <t>0</t>
    </r>
    <r>
      <rPr>
        <sz val="11"/>
        <rFont val="Calibri Light"/>
        <family val="2"/>
        <scheme val="major"/>
      </rPr>
      <t xml:space="preserve">
• Présence sur moins de 25% de la SAU : </t>
    </r>
    <r>
      <rPr>
        <b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 xml:space="preserve">
• Présence sur plus de 25% de la SAU: </t>
    </r>
    <r>
      <rPr>
        <b/>
        <sz val="11"/>
        <rFont val="Calibri Light"/>
        <family val="2"/>
        <scheme val="major"/>
      </rPr>
      <t>4</t>
    </r>
  </si>
  <si>
    <r>
      <t xml:space="preserve">• Affiliation d'un ou des produits à un label lié de qualité ou au terroir (AOC, IGP…): </t>
    </r>
    <r>
      <rPr>
        <b/>
        <sz val="11"/>
        <rFont val="Calibri Light"/>
        <family val="2"/>
        <scheme val="major"/>
      </rPr>
      <t xml:space="preserve">10
</t>
    </r>
    <r>
      <rPr>
        <sz val="11"/>
        <rFont val="Calibri Light"/>
        <family val="2"/>
        <scheme val="major"/>
      </rPr>
      <t xml:space="preserve">Production représentant plus de 10% du CA : </t>
    </r>
    <r>
      <rPr>
        <b/>
        <sz val="11"/>
        <rFont val="Calibri Light"/>
        <family val="2"/>
        <scheme val="major"/>
      </rPr>
      <t>5</t>
    </r>
    <r>
      <rPr>
        <sz val="11"/>
        <rFont val="Calibri Light"/>
        <family val="2"/>
        <scheme val="major"/>
      </rPr>
      <t xml:space="preserve">
• Production suivant les normes nationales d'agriculture biologique: </t>
    </r>
    <r>
      <rPr>
        <b/>
        <sz val="11"/>
        <rFont val="Calibri Light"/>
        <family val="2"/>
        <scheme val="major"/>
      </rPr>
      <t>5</t>
    </r>
    <r>
      <rPr>
        <sz val="11"/>
        <rFont val="Calibri Light"/>
        <family val="2"/>
        <scheme val="major"/>
      </rPr>
      <t xml:space="preserve">
Production représentant plus de 20% du CA : </t>
    </r>
    <r>
      <rPr>
        <b/>
        <sz val="11"/>
        <rFont val="Calibri Light"/>
        <family val="2"/>
        <scheme val="major"/>
      </rPr>
      <t>3</t>
    </r>
  </si>
  <si>
    <r>
      <t xml:space="preserve">• </t>
    </r>
    <r>
      <rPr>
        <b/>
        <sz val="11"/>
        <rFont val="Calibri Light"/>
        <family val="2"/>
        <scheme val="major"/>
      </rPr>
      <t xml:space="preserve">2 </t>
    </r>
    <r>
      <rPr>
        <sz val="11"/>
        <rFont val="Calibri Light"/>
        <family val="2"/>
        <scheme val="major"/>
      </rPr>
      <t>par</t>
    </r>
    <r>
      <rPr>
        <b/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 xml:space="preserve">homme et </t>
    </r>
    <r>
      <rPr>
        <b/>
        <sz val="11"/>
        <rFont val="Calibri Light"/>
        <family val="2"/>
        <scheme val="major"/>
      </rPr>
      <t xml:space="preserve">4 </t>
    </r>
    <r>
      <rPr>
        <sz val="11"/>
        <rFont val="Calibri Light"/>
        <family val="2"/>
        <scheme val="major"/>
      </rPr>
      <t xml:space="preserve">par femme de moins de 35 ans : </t>
    </r>
    <r>
      <rPr>
        <b/>
        <sz val="11"/>
        <rFont val="Calibri Light"/>
        <family val="2"/>
        <scheme val="major"/>
      </rPr>
      <t xml:space="preserve">10 </t>
    </r>
  </si>
  <si>
    <r>
      <t xml:space="preserve">Développement sur l'exploitation d'autres activités telles que l'agrotourisme, des activités pédagogiques (Accueil d'étudiants, de stagiaires ou de professionnels) ou des expérimentations socio-agronomiques : </t>
    </r>
    <r>
      <rPr>
        <b/>
        <sz val="11"/>
        <rFont val="Calibri Light"/>
        <family val="2"/>
        <scheme val="major"/>
      </rPr>
      <t>2</t>
    </r>
  </si>
  <si>
    <r>
      <t>• Formation : techniques agricoles ou</t>
    </r>
    <r>
      <rPr>
        <b/>
        <sz val="11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 xml:space="preserve">scolaire de niveau supérieure: </t>
    </r>
    <r>
      <rPr>
        <b/>
        <sz val="11"/>
        <rFont val="Calibri Light"/>
        <family val="2"/>
        <scheme val="major"/>
      </rPr>
      <t>4</t>
    </r>
    <r>
      <rPr>
        <sz val="11"/>
        <rFont val="Calibri Light"/>
        <family val="2"/>
        <scheme val="major"/>
      </rPr>
      <t xml:space="preserve">; Lycée: </t>
    </r>
    <r>
      <rPr>
        <b/>
        <sz val="11"/>
        <rFont val="Calibri Light"/>
        <family val="2"/>
        <scheme val="major"/>
      </rPr>
      <t>3</t>
    </r>
    <r>
      <rPr>
        <sz val="11"/>
        <rFont val="Calibri Light"/>
        <family val="2"/>
        <scheme val="major"/>
      </rPr>
      <t>;  Collège:</t>
    </r>
    <r>
      <rPr>
        <b/>
        <sz val="11"/>
        <rFont val="Calibri Light"/>
        <family val="2"/>
        <scheme val="major"/>
      </rPr>
      <t xml:space="preserve"> 2</t>
    </r>
    <r>
      <rPr>
        <sz val="11"/>
        <rFont val="Calibri Light"/>
        <family val="2"/>
        <scheme val="major"/>
      </rPr>
      <t>;Primaire:</t>
    </r>
    <r>
      <rPr>
        <b/>
        <sz val="11"/>
        <rFont val="Calibri Light"/>
        <family val="2"/>
        <scheme val="major"/>
      </rPr>
      <t xml:space="preserve"> 1</t>
    </r>
  </si>
  <si>
    <r>
      <t xml:space="preserve">• Implication dans une structure associative : </t>
    </r>
    <r>
      <rPr>
        <b/>
        <sz val="11"/>
        <rFont val="Calibri Light"/>
        <family val="2"/>
        <scheme val="major"/>
      </rPr>
      <t xml:space="preserve">4
• </t>
    </r>
    <r>
      <rPr>
        <sz val="11"/>
        <rFont val="Calibri Light"/>
        <family val="2"/>
        <scheme val="major"/>
      </rPr>
      <t xml:space="preserve">Implication dans plusieurs structures associatives </t>
    </r>
    <r>
      <rPr>
        <b/>
        <sz val="11"/>
        <rFont val="Calibri Light"/>
        <family val="2"/>
        <scheme val="major"/>
      </rPr>
      <t xml:space="preserve">: 6
• </t>
    </r>
    <r>
      <rPr>
        <sz val="11"/>
        <rFont val="Calibri Light"/>
        <family val="2"/>
        <scheme val="major"/>
      </rPr>
      <t>Responsabilité dans une structure associative :</t>
    </r>
    <r>
      <rPr>
        <b/>
        <sz val="11"/>
        <rFont val="Calibri Light"/>
        <family val="2"/>
        <scheme val="major"/>
      </rPr>
      <t xml:space="preserve">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</si>
</sst>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_-* #,##0.00\ _D_H_-;\-* #,##0.00\ _D_H_-;_-* &quot;-&quot;??\ _D_H_-;_-@_-"/>
    <numFmt numFmtId="166" formatCode="_-* #,##0.00\ [$€]_-;\-* #,##0.00\ [$€]_-;_-* &quot;-&quot;??\ [$€]_-;_-@_-"/>
    <numFmt numFmtId="167" formatCode="_-* #,##0.00\ _F_-;\-* #,##0.00\ _F_-;_-* &quot;-&quot;??\ _F_-;_-@_-"/>
    <numFmt numFmtId="168" formatCode="#,"/>
    <numFmt numFmtId="169" formatCode="_-* #,##0\ _€_-;\-* #,##0\ _€_-;_-* &quot;-&quot;??\ _€_-;_-@_-"/>
    <numFmt numFmtId="170" formatCode="#,##0_);\(#,##0\)"/>
    <numFmt numFmtId="171" formatCode="#,##0\ &quot;DH&quot;;[Red]\-#,##0\ &quot;DH&quot;"/>
    <numFmt numFmtId="172" formatCode="0.0%"/>
    <numFmt numFmtId="173" formatCode="_-* #,##0.00\ _d_h_s_-;\-* #,##0.00\ _d_h_s_-;_-* &quot;-&quot;??\ _d_h_s_-;_-@_-"/>
    <numFmt numFmtId="174" formatCode="0.00000"/>
    <numFmt numFmtId="175" formatCode="0.0000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8"/>
      <name val="Courier"/>
      <family val="3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4"/>
      <name val="Calibri Light"/>
      <family val="2"/>
      <scheme val="major"/>
    </font>
    <font>
      <sz val="16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4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3">
    <xf numFmtId="0" fontId="0" fillId="0" borderId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4" fillId="0" borderId="0">
      <protection locked="0"/>
    </xf>
    <xf numFmtId="168" fontId="14" fillId="0" borderId="0">
      <protection locked="0"/>
    </xf>
    <xf numFmtId="0" fontId="13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0" fontId="15" fillId="0" borderId="0"/>
    <xf numFmtId="165" fontId="13" fillId="0" borderId="0" applyFont="0" applyFill="0" applyBorder="0" applyAlignment="0" applyProtection="0"/>
    <xf numFmtId="0" fontId="16" fillId="0" borderId="0"/>
    <xf numFmtId="164" fontId="13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0" fontId="17" fillId="0" borderId="0"/>
    <xf numFmtId="0" fontId="10" fillId="0" borderId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9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166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</cellStyleXfs>
  <cellXfs count="437">
    <xf numFmtId="0" fontId="0" fillId="0" borderId="0" xfId="0"/>
    <xf numFmtId="0" fontId="24" fillId="0" borderId="0" xfId="89" applyFont="1"/>
    <xf numFmtId="0" fontId="24" fillId="0" borderId="0" xfId="89" applyFont="1" applyBorder="1"/>
    <xf numFmtId="0" fontId="27" fillId="0" borderId="0" xfId="0" applyFont="1"/>
    <xf numFmtId="0" fontId="27" fillId="0" borderId="0" xfId="89" applyFont="1" applyFill="1" applyBorder="1"/>
    <xf numFmtId="0" fontId="27" fillId="0" borderId="0" xfId="89" applyFont="1"/>
    <xf numFmtId="0" fontId="27" fillId="0" borderId="0" xfId="89" applyFont="1" applyAlignment="1">
      <alignment horizontal="center" vertical="center"/>
    </xf>
    <xf numFmtId="0" fontId="30" fillId="11" borderId="30" xfId="89" applyFont="1" applyFill="1" applyBorder="1" applyAlignment="1">
      <alignment horizontal="center" vertical="center" wrapText="1"/>
    </xf>
    <xf numFmtId="0" fontId="30" fillId="11" borderId="41" xfId="89" applyFont="1" applyFill="1" applyBorder="1" applyAlignment="1">
      <alignment horizontal="center" vertical="center" wrapText="1"/>
    </xf>
    <xf numFmtId="0" fontId="30" fillId="11" borderId="43" xfId="89" applyFont="1" applyFill="1" applyBorder="1" applyAlignment="1">
      <alignment horizontal="center" vertical="center" wrapText="1"/>
    </xf>
    <xf numFmtId="0" fontId="30" fillId="11" borderId="28" xfId="89" applyFont="1" applyFill="1" applyBorder="1" applyAlignment="1">
      <alignment horizontal="center" vertical="center" wrapText="1"/>
    </xf>
    <xf numFmtId="0" fontId="30" fillId="11" borderId="29" xfId="89" applyFont="1" applyFill="1" applyBorder="1" applyAlignment="1">
      <alignment horizontal="center" vertical="center" wrapText="1"/>
    </xf>
    <xf numFmtId="0" fontId="27" fillId="0" borderId="33" xfId="89" applyFont="1" applyFill="1" applyBorder="1" applyAlignment="1">
      <alignment horizontal="left" vertical="center" wrapText="1"/>
    </xf>
    <xf numFmtId="0" fontId="27" fillId="0" borderId="36" xfId="89" applyFont="1" applyFill="1" applyBorder="1" applyAlignment="1">
      <alignment horizontal="left" vertical="center" wrapText="1"/>
    </xf>
    <xf numFmtId="0" fontId="27" fillId="0" borderId="0" xfId="89" applyFont="1" applyFill="1" applyBorder="1" applyAlignment="1">
      <alignment horizontal="center" vertical="center"/>
    </xf>
    <xf numFmtId="0" fontId="30" fillId="0" borderId="0" xfId="89" applyFont="1" applyFill="1" applyAlignment="1">
      <alignment horizontal="center" vertical="center"/>
    </xf>
    <xf numFmtId="0" fontId="27" fillId="0" borderId="0" xfId="89" applyFont="1" applyFill="1"/>
    <xf numFmtId="0" fontId="27" fillId="0" borderId="0" xfId="89" applyFont="1" applyBorder="1"/>
    <xf numFmtId="0" fontId="30" fillId="0" borderId="0" xfId="89" applyFont="1" applyAlignment="1">
      <alignment horizontal="center" vertical="center"/>
    </xf>
    <xf numFmtId="0" fontId="27" fillId="0" borderId="1" xfId="89" applyFont="1" applyBorder="1" applyAlignment="1">
      <alignment horizontal="left" vertical="center" wrapText="1"/>
    </xf>
    <xf numFmtId="0" fontId="27" fillId="0" borderId="33" xfId="89" applyFont="1" applyBorder="1" applyAlignment="1">
      <alignment horizontal="left" vertical="center" wrapText="1"/>
    </xf>
    <xf numFmtId="0" fontId="30" fillId="0" borderId="36" xfId="89" applyFont="1" applyBorder="1" applyAlignment="1">
      <alignment horizontal="center" vertical="center" wrapText="1"/>
    </xf>
    <xf numFmtId="0" fontId="27" fillId="0" borderId="32" xfId="89" applyFont="1" applyBorder="1" applyAlignment="1">
      <alignment horizontal="left" vertical="center" wrapText="1"/>
    </xf>
    <xf numFmtId="0" fontId="30" fillId="12" borderId="2" xfId="89" applyFont="1" applyFill="1" applyBorder="1" applyAlignment="1">
      <alignment horizontal="center" vertical="center" wrapText="1"/>
    </xf>
    <xf numFmtId="0" fontId="30" fillId="12" borderId="29" xfId="89" applyFont="1" applyFill="1" applyBorder="1" applyAlignment="1">
      <alignment horizontal="center" vertical="center" wrapText="1"/>
    </xf>
    <xf numFmtId="0" fontId="30" fillId="0" borderId="0" xfId="89" applyFont="1" applyFill="1" applyBorder="1" applyAlignment="1">
      <alignment horizontal="center" vertical="center" wrapText="1"/>
    </xf>
    <xf numFmtId="0" fontId="30" fillId="0" borderId="32" xfId="89" applyFont="1" applyFill="1" applyBorder="1" applyAlignment="1">
      <alignment vertical="center" wrapText="1"/>
    </xf>
    <xf numFmtId="0" fontId="30" fillId="0" borderId="0" xfId="89" applyFont="1" applyFill="1" applyBorder="1" applyAlignment="1">
      <alignment vertical="center" wrapText="1"/>
    </xf>
    <xf numFmtId="0" fontId="27" fillId="0" borderId="0" xfId="89" applyFont="1" applyFill="1" applyAlignment="1">
      <alignment horizontal="center" vertical="center"/>
    </xf>
    <xf numFmtId="0" fontId="30" fillId="11" borderId="2" xfId="89" applyFont="1" applyFill="1" applyBorder="1" applyAlignment="1">
      <alignment horizontal="center" vertical="center" wrapText="1"/>
    </xf>
    <xf numFmtId="0" fontId="27" fillId="0" borderId="37" xfId="89" applyFont="1" applyBorder="1" applyAlignment="1">
      <alignment horizontal="left" vertical="center" wrapText="1"/>
    </xf>
    <xf numFmtId="0" fontId="27" fillId="0" borderId="36" xfId="89" applyFont="1" applyBorder="1" applyAlignment="1">
      <alignment horizontal="left" vertical="center" wrapText="1"/>
    </xf>
    <xf numFmtId="0" fontId="27" fillId="0" borderId="25" xfId="89" applyFont="1" applyBorder="1" applyAlignment="1">
      <alignment horizontal="left" vertical="center" wrapText="1"/>
    </xf>
    <xf numFmtId="0" fontId="27" fillId="0" borderId="0" xfId="118" applyFont="1" applyFill="1" applyBorder="1" applyAlignment="1">
      <alignment horizontal="center" vertical="center"/>
    </xf>
    <xf numFmtId="0" fontId="27" fillId="0" borderId="0" xfId="118" applyFont="1"/>
    <xf numFmtId="0" fontId="30" fillId="0" borderId="0" xfId="118" applyFont="1" applyAlignment="1">
      <alignment horizontal="center" vertical="center"/>
    </xf>
    <xf numFmtId="0" fontId="30" fillId="12" borderId="39" xfId="89" applyFont="1" applyFill="1" applyBorder="1" applyAlignment="1">
      <alignment horizontal="center" vertical="center" wrapText="1"/>
    </xf>
    <xf numFmtId="0" fontId="30" fillId="0" borderId="32" xfId="89" applyFont="1" applyFill="1" applyBorder="1" applyAlignment="1">
      <alignment horizontal="center" vertical="center" wrapText="1"/>
    </xf>
    <xf numFmtId="0" fontId="27" fillId="0" borderId="0" xfId="89" applyFont="1" applyAlignment="1">
      <alignment horizontal="center"/>
    </xf>
    <xf numFmtId="0" fontId="27" fillId="0" borderId="9" xfId="89" applyFont="1" applyBorder="1" applyAlignment="1">
      <alignment horizontal="left" vertical="center" wrapText="1"/>
    </xf>
    <xf numFmtId="0" fontId="27" fillId="0" borderId="24" xfId="89" applyFont="1" applyBorder="1" applyAlignment="1">
      <alignment horizontal="left" vertical="center" wrapText="1"/>
    </xf>
    <xf numFmtId="0" fontId="27" fillId="0" borderId="39" xfId="89" applyFont="1" applyBorder="1" applyAlignment="1">
      <alignment horizontal="left" vertical="center" wrapText="1"/>
    </xf>
    <xf numFmtId="0" fontId="27" fillId="0" borderId="5" xfId="89" applyFont="1" applyBorder="1" applyAlignment="1">
      <alignment vertical="center" wrapText="1"/>
    </xf>
    <xf numFmtId="0" fontId="27" fillId="0" borderId="5" xfId="89" applyFont="1" applyFill="1" applyBorder="1" applyAlignment="1">
      <alignment vertical="center" wrapText="1"/>
    </xf>
    <xf numFmtId="0" fontId="27" fillId="0" borderId="24" xfId="89" applyFont="1" applyBorder="1" applyAlignment="1">
      <alignment vertical="center" wrapText="1"/>
    </xf>
    <xf numFmtId="0" fontId="30" fillId="0" borderId="29" xfId="89" applyFont="1" applyBorder="1" applyAlignment="1">
      <alignment horizontal="center" vertical="center" wrapText="1"/>
    </xf>
    <xf numFmtId="0" fontId="27" fillId="0" borderId="1" xfId="89" applyFont="1" applyBorder="1" applyAlignment="1">
      <alignment vertical="center" wrapText="1"/>
    </xf>
    <xf numFmtId="0" fontId="27" fillId="0" borderId="33" xfId="89" applyFont="1" applyBorder="1" applyAlignment="1">
      <alignment vertical="center" wrapText="1"/>
    </xf>
    <xf numFmtId="0" fontId="27" fillId="0" borderId="48" xfId="89" applyFont="1" applyBorder="1" applyAlignment="1">
      <alignment vertical="center" wrapText="1"/>
    </xf>
    <xf numFmtId="0" fontId="27" fillId="0" borderId="49" xfId="89" applyFont="1" applyBorder="1" applyAlignment="1">
      <alignment vertical="center" wrapText="1"/>
    </xf>
    <xf numFmtId="0" fontId="27" fillId="0" borderId="44" xfId="89" applyFont="1" applyBorder="1" applyAlignment="1">
      <alignment vertical="center" wrapText="1"/>
    </xf>
    <xf numFmtId="0" fontId="30" fillId="12" borderId="4" xfId="89" applyFont="1" applyFill="1" applyBorder="1" applyAlignment="1">
      <alignment horizontal="center" vertical="center" wrapText="1"/>
    </xf>
    <xf numFmtId="0" fontId="30" fillId="4" borderId="2" xfId="89" applyFont="1" applyFill="1" applyBorder="1" applyAlignment="1">
      <alignment horizontal="center" vertical="center" wrapText="1"/>
    </xf>
    <xf numFmtId="0" fontId="30" fillId="4" borderId="29" xfId="89" applyFont="1" applyFill="1" applyBorder="1" applyAlignment="1">
      <alignment horizontal="center" vertical="center" wrapText="1"/>
    </xf>
    <xf numFmtId="0" fontId="27" fillId="0" borderId="0" xfId="89" applyFont="1" applyAlignment="1">
      <alignment wrapText="1"/>
    </xf>
    <xf numFmtId="0" fontId="24" fillId="0" borderId="0" xfId="89" applyFont="1" applyAlignment="1">
      <alignment vertical="center"/>
    </xf>
    <xf numFmtId="0" fontId="27" fillId="0" borderId="42" xfId="89" applyFont="1" applyFill="1" applyBorder="1" applyAlignment="1">
      <alignment horizontal="center"/>
    </xf>
    <xf numFmtId="0" fontId="27" fillId="0" borderId="43" xfId="89" applyFont="1" applyBorder="1" applyAlignment="1">
      <alignment vertical="center" wrapText="1"/>
    </xf>
    <xf numFmtId="169" fontId="27" fillId="0" borderId="0" xfId="30" applyNumberFormat="1" applyFont="1" applyFill="1" applyBorder="1" applyAlignment="1">
      <alignment horizontal="center" vertical="center"/>
    </xf>
    <xf numFmtId="0" fontId="27" fillId="0" borderId="13" xfId="89" applyFont="1" applyBorder="1" applyAlignment="1">
      <alignment vertical="center" wrapText="1"/>
    </xf>
    <xf numFmtId="0" fontId="30" fillId="12" borderId="3" xfId="89" applyFont="1" applyFill="1" applyBorder="1" applyAlignment="1">
      <alignment horizontal="center" vertical="center" wrapText="1"/>
    </xf>
    <xf numFmtId="0" fontId="27" fillId="0" borderId="0" xfId="89" applyFont="1" applyAlignment="1">
      <alignment vertical="center"/>
    </xf>
    <xf numFmtId="169" fontId="27" fillId="0" borderId="42" xfId="30" applyNumberFormat="1" applyFont="1" applyFill="1" applyBorder="1" applyAlignment="1">
      <alignment horizontal="center" vertical="center"/>
    </xf>
    <xf numFmtId="0" fontId="30" fillId="11" borderId="4" xfId="89" applyFont="1" applyFill="1" applyBorder="1" applyAlignment="1">
      <alignment vertical="center" wrapText="1"/>
    </xf>
    <xf numFmtId="0" fontId="30" fillId="11" borderId="4" xfId="89" applyFont="1" applyFill="1" applyBorder="1" applyAlignment="1">
      <alignment horizontal="center" vertical="center" wrapText="1"/>
    </xf>
    <xf numFmtId="0" fontId="30" fillId="11" borderId="3" xfId="89" applyFont="1" applyFill="1" applyBorder="1" applyAlignment="1">
      <alignment horizontal="center" vertical="center" wrapText="1"/>
    </xf>
    <xf numFmtId="0" fontId="27" fillId="0" borderId="37" xfId="89" applyFont="1" applyBorder="1" applyAlignment="1">
      <alignment vertical="center" wrapText="1"/>
    </xf>
    <xf numFmtId="164" fontId="27" fillId="0" borderId="0" xfId="30" applyNumberFormat="1" applyFont="1" applyFill="1" applyBorder="1" applyAlignment="1">
      <alignment horizontal="center" vertical="center"/>
    </xf>
    <xf numFmtId="0" fontId="27" fillId="0" borderId="48" xfId="89" applyFont="1" applyBorder="1" applyAlignment="1">
      <alignment horizontal="left" vertical="center" wrapText="1"/>
    </xf>
    <xf numFmtId="0" fontId="30" fillId="11" borderId="30" xfId="89" applyFont="1" applyFill="1" applyBorder="1" applyAlignment="1">
      <alignment vertical="center" wrapText="1"/>
    </xf>
    <xf numFmtId="0" fontId="30" fillId="11" borderId="41" xfId="89" applyFont="1" applyFill="1" applyBorder="1" applyAlignment="1">
      <alignment vertical="center" wrapText="1"/>
    </xf>
    <xf numFmtId="0" fontId="27" fillId="0" borderId="0" xfId="89" applyFont="1" applyAlignment="1">
      <alignment horizontal="left" vertical="center" wrapText="1"/>
    </xf>
    <xf numFmtId="0" fontId="27" fillId="0" borderId="0" xfId="89" applyFont="1" applyAlignment="1">
      <alignment horizontal="left"/>
    </xf>
    <xf numFmtId="0" fontId="29" fillId="11" borderId="30" xfId="89" applyFont="1" applyFill="1" applyBorder="1" applyAlignment="1">
      <alignment horizontal="center" vertical="center" wrapText="1"/>
    </xf>
    <xf numFmtId="0" fontId="29" fillId="11" borderId="41" xfId="89" applyFont="1" applyFill="1" applyBorder="1" applyAlignment="1">
      <alignment horizontal="center" vertical="center" wrapText="1"/>
    </xf>
    <xf numFmtId="0" fontId="29" fillId="11" borderId="28" xfId="89" applyFont="1" applyFill="1" applyBorder="1" applyAlignment="1">
      <alignment horizontal="center" vertical="center" wrapText="1"/>
    </xf>
    <xf numFmtId="0" fontId="29" fillId="11" borderId="29" xfId="89" applyFont="1" applyFill="1" applyBorder="1" applyAlignment="1">
      <alignment horizontal="center" vertical="center" wrapText="1"/>
    </xf>
    <xf numFmtId="0" fontId="27" fillId="0" borderId="42" xfId="89" applyFont="1" applyFill="1" applyBorder="1" applyAlignment="1">
      <alignment horizontal="center" vertical="center"/>
    </xf>
    <xf numFmtId="0" fontId="30" fillId="12" borderId="30" xfId="89" applyFont="1" applyFill="1" applyBorder="1" applyAlignment="1">
      <alignment vertical="center" wrapText="1"/>
    </xf>
    <xf numFmtId="0" fontId="30" fillId="12" borderId="41" xfId="89" applyFont="1" applyFill="1" applyBorder="1" applyAlignment="1">
      <alignment horizontal="center" vertical="center" wrapText="1"/>
    </xf>
    <xf numFmtId="0" fontId="30" fillId="0" borderId="0" xfId="89" applyFont="1" applyAlignment="1">
      <alignment vertical="center"/>
    </xf>
    <xf numFmtId="0" fontId="30" fillId="12" borderId="29" xfId="89" applyFont="1" applyFill="1" applyBorder="1" applyAlignment="1">
      <alignment vertical="center" wrapText="1"/>
    </xf>
    <xf numFmtId="0" fontId="27" fillId="0" borderId="0" xfId="89" applyFont="1" applyBorder="1" applyAlignment="1">
      <alignment horizontal="center" vertical="center"/>
    </xf>
    <xf numFmtId="0" fontId="30" fillId="14" borderId="29" xfId="89" applyFont="1" applyFill="1" applyBorder="1" applyAlignment="1">
      <alignment horizontal="center" vertical="center" wrapText="1"/>
    </xf>
    <xf numFmtId="0" fontId="30" fillId="9" borderId="1" xfId="89" applyFont="1" applyFill="1" applyBorder="1" applyAlignment="1">
      <alignment horizontal="left" vertical="center" wrapText="1"/>
    </xf>
    <xf numFmtId="0" fontId="27" fillId="0" borderId="50" xfId="89" applyFont="1" applyBorder="1" applyAlignment="1">
      <alignment vertical="center" wrapText="1"/>
    </xf>
    <xf numFmtId="0" fontId="27" fillId="0" borderId="9" xfId="89" applyFont="1" applyBorder="1" applyAlignment="1">
      <alignment vertical="center" wrapText="1"/>
    </xf>
    <xf numFmtId="0" fontId="27" fillId="0" borderId="45" xfId="89" applyFont="1" applyBorder="1" applyAlignment="1">
      <alignment vertical="center" wrapText="1"/>
    </xf>
    <xf numFmtId="0" fontId="27" fillId="0" borderId="27" xfId="89" applyFont="1" applyBorder="1" applyAlignment="1">
      <alignment vertical="center" wrapText="1"/>
    </xf>
    <xf numFmtId="0" fontId="27" fillId="0" borderId="44" xfId="118" applyFont="1" applyBorder="1" applyAlignment="1">
      <alignment vertical="center" wrapText="1"/>
    </xf>
    <xf numFmtId="0" fontId="30" fillId="17" borderId="6" xfId="89" applyFont="1" applyFill="1" applyBorder="1" applyAlignment="1">
      <alignment horizontal="center" vertical="center" wrapText="1"/>
    </xf>
    <xf numFmtId="0" fontId="30" fillId="17" borderId="7" xfId="89" applyFont="1" applyFill="1" applyBorder="1" applyAlignment="1">
      <alignment horizontal="center" vertical="center" wrapText="1"/>
    </xf>
    <xf numFmtId="0" fontId="27" fillId="0" borderId="13" xfId="89" applyFont="1" applyBorder="1" applyAlignment="1">
      <alignment horizontal="left" vertical="center" wrapText="1"/>
    </xf>
    <xf numFmtId="0" fontId="27" fillId="0" borderId="35" xfId="0" applyFont="1" applyBorder="1" applyAlignment="1">
      <alignment vertical="center"/>
    </xf>
    <xf numFmtId="0" fontId="27" fillId="0" borderId="37" xfId="118" applyFont="1" applyBorder="1" applyAlignment="1">
      <alignment horizontal="left" vertical="center" wrapText="1"/>
    </xf>
    <xf numFmtId="0" fontId="27" fillId="0" borderId="50" xfId="89" applyFont="1" applyBorder="1" applyAlignment="1">
      <alignment horizontal="left" vertical="center" wrapText="1"/>
    </xf>
    <xf numFmtId="0" fontId="30" fillId="0" borderId="0" xfId="89" applyFont="1" applyFill="1" applyBorder="1" applyAlignment="1">
      <alignment horizontal="left" vertical="center" wrapText="1"/>
    </xf>
    <xf numFmtId="2" fontId="30" fillId="10" borderId="19" xfId="89" applyNumberFormat="1" applyFont="1" applyFill="1" applyBorder="1" applyAlignment="1">
      <alignment horizontal="center" vertical="center" wrapText="1"/>
    </xf>
    <xf numFmtId="0" fontId="27" fillId="0" borderId="0" xfId="37" applyFont="1" applyFill="1" applyAlignment="1">
      <alignment vertical="center"/>
    </xf>
    <xf numFmtId="0" fontId="27" fillId="0" borderId="0" xfId="37" applyFont="1" applyAlignment="1">
      <alignment vertical="center"/>
    </xf>
    <xf numFmtId="0" fontId="27" fillId="0" borderId="0" xfId="89" applyFont="1" applyAlignment="1">
      <alignment horizontal="left" vertical="center"/>
    </xf>
    <xf numFmtId="169" fontId="27" fillId="0" borderId="0" xfId="30" applyNumberFormat="1" applyFont="1" applyAlignment="1">
      <alignment horizontal="left" vertical="center"/>
    </xf>
    <xf numFmtId="0" fontId="27" fillId="0" borderId="0" xfId="89" applyFont="1" applyBorder="1" applyAlignment="1">
      <alignment vertical="center"/>
    </xf>
    <xf numFmtId="0" fontId="27" fillId="0" borderId="0" xfId="89" applyFont="1" applyFill="1" applyAlignment="1">
      <alignment vertical="center"/>
    </xf>
    <xf numFmtId="1" fontId="27" fillId="0" borderId="0" xfId="38" applyNumberFormat="1" applyFont="1" applyFill="1" applyAlignment="1">
      <alignment vertical="center"/>
    </xf>
    <xf numFmtId="0" fontId="27" fillId="0" borderId="0" xfId="38" applyFont="1" applyFill="1" applyAlignment="1">
      <alignment vertical="center"/>
    </xf>
    <xf numFmtId="169" fontId="27" fillId="0" borderId="0" xfId="30" applyNumberFormat="1" applyFont="1" applyAlignment="1">
      <alignment vertical="center"/>
    </xf>
    <xf numFmtId="0" fontId="27" fillId="0" borderId="17" xfId="122" applyFont="1" applyBorder="1" applyAlignment="1">
      <alignment vertical="center"/>
    </xf>
    <xf numFmtId="0" fontId="27" fillId="0" borderId="0" xfId="122" applyFont="1" applyAlignment="1">
      <alignment vertical="center"/>
    </xf>
    <xf numFmtId="0" fontId="29" fillId="0" borderId="19" xfId="122" applyFont="1" applyBorder="1" applyAlignment="1">
      <alignment vertical="center"/>
    </xf>
    <xf numFmtId="0" fontId="29" fillId="0" borderId="20" xfId="122" applyFont="1" applyBorder="1" applyAlignment="1">
      <alignment horizontal="center" vertical="center"/>
    </xf>
    <xf numFmtId="0" fontId="27" fillId="0" borderId="19" xfId="122" applyFont="1" applyBorder="1" applyAlignment="1">
      <alignment vertical="center"/>
    </xf>
    <xf numFmtId="0" fontId="27" fillId="0" borderId="19" xfId="122" applyFont="1" applyBorder="1" applyAlignment="1">
      <alignment vertical="center" wrapText="1"/>
    </xf>
    <xf numFmtId="0" fontId="27" fillId="0" borderId="20" xfId="122" applyFont="1" applyBorder="1" applyAlignment="1">
      <alignment vertical="center"/>
    </xf>
    <xf numFmtId="0" fontId="27" fillId="0" borderId="0" xfId="122" applyFont="1" applyAlignment="1">
      <alignment horizontal="left" vertical="center" wrapText="1"/>
    </xf>
    <xf numFmtId="0" fontId="30" fillId="2" borderId="38" xfId="122" applyFont="1" applyFill="1" applyBorder="1" applyAlignment="1">
      <alignment horizontal="center" vertical="center"/>
    </xf>
    <xf numFmtId="0" fontId="30" fillId="2" borderId="47" xfId="122" applyFont="1" applyFill="1" applyBorder="1" applyAlignment="1">
      <alignment horizontal="center" vertical="center"/>
    </xf>
    <xf numFmtId="0" fontId="30" fillId="2" borderId="45" xfId="122" applyFont="1" applyFill="1" applyBorder="1" applyAlignment="1">
      <alignment horizontal="center" vertical="center"/>
    </xf>
    <xf numFmtId="0" fontId="27" fillId="0" borderId="17" xfId="122" applyFont="1" applyBorder="1" applyAlignment="1">
      <alignment vertical="center" wrapText="1"/>
    </xf>
    <xf numFmtId="2" fontId="30" fillId="2" borderId="23" xfId="122" applyNumberFormat="1" applyFont="1" applyFill="1" applyBorder="1" applyAlignment="1">
      <alignment vertical="center"/>
    </xf>
    <xf numFmtId="0" fontId="30" fillId="0" borderId="19" xfId="122" applyFont="1" applyBorder="1" applyAlignment="1">
      <alignment vertical="center"/>
    </xf>
    <xf numFmtId="0" fontId="29" fillId="0" borderId="43" xfId="122" applyFont="1" applyBorder="1" applyAlignment="1">
      <alignment horizontal="center" vertical="center"/>
    </xf>
    <xf numFmtId="0" fontId="27" fillId="2" borderId="22" xfId="122" applyFont="1" applyFill="1" applyBorder="1" applyAlignment="1">
      <alignment vertical="center"/>
    </xf>
    <xf numFmtId="2" fontId="30" fillId="2" borderId="41" xfId="122" applyNumberFormat="1" applyFont="1" applyFill="1" applyBorder="1" applyAlignment="1">
      <alignment vertical="center"/>
    </xf>
    <xf numFmtId="2" fontId="30" fillId="2" borderId="23" xfId="122" applyNumberFormat="1" applyFont="1" applyFill="1" applyBorder="1" applyAlignment="1">
      <alignment horizontal="left" vertical="center"/>
    </xf>
    <xf numFmtId="0" fontId="27" fillId="0" borderId="0" xfId="122" applyFont="1" applyBorder="1" applyAlignment="1">
      <alignment vertical="center"/>
    </xf>
    <xf numFmtId="0" fontId="30" fillId="2" borderId="23" xfId="122" applyFont="1" applyFill="1" applyBorder="1" applyAlignment="1">
      <alignment vertical="center"/>
    </xf>
    <xf numFmtId="0" fontId="30" fillId="2" borderId="21" xfId="122" applyFont="1" applyFill="1" applyBorder="1" applyAlignment="1">
      <alignment vertical="center" wrapText="1"/>
    </xf>
    <xf numFmtId="2" fontId="27" fillId="2" borderId="22" xfId="122" applyNumberFormat="1" applyFont="1" applyFill="1" applyBorder="1" applyAlignment="1">
      <alignment vertical="center"/>
    </xf>
    <xf numFmtId="0" fontId="27" fillId="0" borderId="0" xfId="122" applyFont="1" applyAlignment="1">
      <alignment vertical="center" wrapText="1"/>
    </xf>
    <xf numFmtId="0" fontId="27" fillId="0" borderId="0" xfId="122" applyFont="1" applyAlignment="1">
      <alignment horizontal="left" vertical="center"/>
    </xf>
    <xf numFmtId="0" fontId="27" fillId="0" borderId="24" xfId="118" applyFont="1" applyBorder="1" applyAlignment="1">
      <alignment vertical="center" wrapText="1"/>
    </xf>
    <xf numFmtId="0" fontId="29" fillId="2" borderId="4" xfId="89" applyFont="1" applyFill="1" applyBorder="1" applyAlignment="1">
      <alignment horizontal="center" vertical="center" wrapText="1"/>
    </xf>
    <xf numFmtId="0" fontId="28" fillId="0" borderId="16" xfId="89" applyFont="1" applyBorder="1" applyAlignment="1" applyProtection="1">
      <alignment horizontal="center" vertical="center"/>
    </xf>
    <xf numFmtId="0" fontId="28" fillId="0" borderId="20" xfId="89" applyFont="1" applyBorder="1" applyAlignment="1" applyProtection="1">
      <alignment horizontal="center" vertical="center"/>
    </xf>
    <xf numFmtId="0" fontId="29" fillId="6" borderId="26" xfId="89" applyFont="1" applyFill="1" applyBorder="1" applyAlignment="1" applyProtection="1">
      <alignment horizontal="center" vertical="center"/>
    </xf>
    <xf numFmtId="0" fontId="28" fillId="0" borderId="12" xfId="89" applyFont="1" applyBorder="1" applyAlignment="1" applyProtection="1">
      <alignment horizontal="center" vertical="center"/>
    </xf>
    <xf numFmtId="0" fontId="29" fillId="6" borderId="7" xfId="89" applyFont="1" applyFill="1" applyBorder="1" applyAlignment="1" applyProtection="1">
      <alignment horizontal="center" vertical="center"/>
    </xf>
    <xf numFmtId="0" fontId="28" fillId="0" borderId="0" xfId="89" applyFont="1" applyFill="1" applyBorder="1" applyAlignment="1" applyProtection="1">
      <alignment horizontal="center" vertical="center"/>
    </xf>
    <xf numFmtId="0" fontId="28" fillId="0" borderId="9" xfId="89" applyFont="1" applyBorder="1" applyAlignment="1" applyProtection="1">
      <alignment horizontal="center" vertical="center"/>
    </xf>
    <xf numFmtId="0" fontId="28" fillId="0" borderId="13" xfId="89" applyFont="1" applyBorder="1" applyAlignment="1" applyProtection="1">
      <alignment horizontal="center" vertical="center"/>
    </xf>
    <xf numFmtId="0" fontId="29" fillId="6" borderId="41" xfId="89" applyFont="1" applyFill="1" applyBorder="1" applyAlignment="1" applyProtection="1">
      <alignment horizontal="center" vertical="center"/>
    </xf>
    <xf numFmtId="0" fontId="27" fillId="0" borderId="28" xfId="89" applyFont="1" applyBorder="1" applyAlignment="1" applyProtection="1">
      <alignment horizontal="left"/>
      <protection locked="0"/>
    </xf>
    <xf numFmtId="0" fontId="30" fillId="2" borderId="29" xfId="89" applyFont="1" applyFill="1" applyBorder="1" applyAlignment="1">
      <alignment horizontal="center" vertical="center" wrapText="1"/>
    </xf>
    <xf numFmtId="0" fontId="30" fillId="2" borderId="3" xfId="89" applyFont="1" applyFill="1" applyBorder="1" applyAlignment="1">
      <alignment horizontal="center" vertical="center" wrapText="1"/>
    </xf>
    <xf numFmtId="0" fontId="27" fillId="0" borderId="15" xfId="89" applyFont="1" applyBorder="1" applyAlignment="1" applyProtection="1">
      <alignment horizontal="left" vertical="center"/>
    </xf>
    <xf numFmtId="0" fontId="27" fillId="0" borderId="14" xfId="89" applyFont="1" applyBorder="1" applyAlignment="1" applyProtection="1">
      <alignment horizontal="center" vertical="center"/>
    </xf>
    <xf numFmtId="0" fontId="27" fillId="7" borderId="16" xfId="89" applyFont="1" applyFill="1" applyBorder="1" applyAlignment="1" applyProtection="1">
      <alignment horizontal="center" vertical="center"/>
    </xf>
    <xf numFmtId="0" fontId="27" fillId="0" borderId="17" xfId="89" applyFont="1" applyBorder="1" applyAlignment="1" applyProtection="1">
      <alignment horizontal="center" vertical="center"/>
      <protection locked="0"/>
    </xf>
    <xf numFmtId="0" fontId="27" fillId="7" borderId="20" xfId="89" applyFont="1" applyFill="1" applyBorder="1" applyAlignment="1" applyProtection="1">
      <alignment horizontal="center" vertical="center"/>
    </xf>
    <xf numFmtId="0" fontId="27" fillId="0" borderId="18" xfId="89" applyFont="1" applyBorder="1" applyAlignment="1" applyProtection="1">
      <alignment horizontal="left" vertical="center"/>
    </xf>
    <xf numFmtId="0" fontId="27" fillId="0" borderId="32" xfId="89" applyFont="1" applyBorder="1" applyAlignment="1" applyProtection="1">
      <alignment vertical="center"/>
    </xf>
    <xf numFmtId="0" fontId="27" fillId="0" borderId="0" xfId="89" applyFont="1" applyBorder="1" applyAlignment="1" applyProtection="1">
      <alignment vertical="center"/>
    </xf>
    <xf numFmtId="0" fontId="29" fillId="6" borderId="39" xfId="89" applyFont="1" applyFill="1" applyBorder="1" applyAlignment="1" applyProtection="1">
      <alignment horizontal="center" vertical="center"/>
    </xf>
    <xf numFmtId="0" fontId="29" fillId="6" borderId="39" xfId="89" applyFont="1" applyFill="1" applyBorder="1" applyAlignment="1" applyProtection="1">
      <alignment horizontal="center" vertical="center"/>
      <protection locked="0"/>
    </xf>
    <xf numFmtId="0" fontId="27" fillId="0" borderId="10" xfId="89" applyFont="1" applyBorder="1" applyAlignment="1" applyProtection="1">
      <alignment horizontal="left" vertical="center"/>
    </xf>
    <xf numFmtId="0" fontId="27" fillId="0" borderId="10" xfId="89" applyFont="1" applyBorder="1" applyAlignment="1" applyProtection="1">
      <alignment horizontal="center" vertical="center"/>
      <protection locked="0"/>
    </xf>
    <xf numFmtId="0" fontId="27" fillId="7" borderId="12" xfId="89" applyFont="1" applyFill="1" applyBorder="1" applyAlignment="1" applyProtection="1">
      <alignment horizontal="center" vertical="center"/>
    </xf>
    <xf numFmtId="0" fontId="27" fillId="0" borderId="17" xfId="89" applyFont="1" applyBorder="1" applyAlignment="1" applyProtection="1">
      <alignment horizontal="left" vertical="center"/>
    </xf>
    <xf numFmtId="0" fontId="29" fillId="6" borderId="2" xfId="89" applyFont="1" applyFill="1" applyBorder="1" applyAlignment="1" applyProtection="1">
      <alignment horizontal="center" vertical="center"/>
    </xf>
    <xf numFmtId="0" fontId="29" fillId="6" borderId="2" xfId="89" applyFont="1" applyFill="1" applyBorder="1" applyAlignment="1" applyProtection="1">
      <alignment horizontal="center" vertical="center"/>
      <protection locked="0"/>
    </xf>
    <xf numFmtId="0" fontId="29" fillId="6" borderId="4" xfId="89" applyFont="1" applyFill="1" applyBorder="1" applyAlignment="1" applyProtection="1">
      <alignment horizontal="center" vertical="center"/>
    </xf>
    <xf numFmtId="0" fontId="27" fillId="0" borderId="0" xfId="89" applyFont="1" applyBorder="1" applyAlignment="1" applyProtection="1">
      <alignment horizontal="center" vertical="center"/>
      <protection locked="0"/>
    </xf>
    <xf numFmtId="0" fontId="27" fillId="0" borderId="0" xfId="89" applyFont="1" applyBorder="1" applyAlignment="1" applyProtection="1">
      <alignment horizontal="center" vertical="center"/>
    </xf>
    <xf numFmtId="0" fontId="27" fillId="0" borderId="0" xfId="89" applyFont="1" applyProtection="1"/>
    <xf numFmtId="0" fontId="27" fillId="0" borderId="0" xfId="89" applyFont="1" applyAlignment="1" applyProtection="1">
      <alignment vertical="center"/>
    </xf>
    <xf numFmtId="0" fontId="29" fillId="6" borderId="2" xfId="89" applyFont="1" applyFill="1" applyBorder="1" applyAlignment="1" applyProtection="1">
      <alignment vertical="center"/>
      <protection locked="0"/>
    </xf>
    <xf numFmtId="0" fontId="30" fillId="0" borderId="0" xfId="89" applyFont="1" applyAlignment="1">
      <alignment horizontal="center" vertical="center" wrapText="1"/>
    </xf>
    <xf numFmtId="0" fontId="24" fillId="3" borderId="10" xfId="89" applyFont="1" applyFill="1" applyBorder="1" applyAlignment="1">
      <alignment horizontal="center" vertical="center" wrapText="1"/>
    </xf>
    <xf numFmtId="0" fontId="24" fillId="3" borderId="11" xfId="89" applyFont="1" applyFill="1" applyBorder="1" applyAlignment="1">
      <alignment horizontal="center" vertical="center" wrapText="1"/>
    </xf>
    <xf numFmtId="0" fontId="24" fillId="3" borderId="12" xfId="89" applyFont="1" applyFill="1" applyBorder="1" applyAlignment="1">
      <alignment horizontal="center" vertical="center"/>
    </xf>
    <xf numFmtId="0" fontId="24" fillId="9" borderId="17" xfId="89" applyFont="1" applyFill="1" applyBorder="1" applyAlignment="1">
      <alignment vertical="center"/>
    </xf>
    <xf numFmtId="0" fontId="24" fillId="9" borderId="19" xfId="89" applyFont="1" applyFill="1" applyBorder="1" applyAlignment="1">
      <alignment horizontal="center" vertical="center"/>
    </xf>
    <xf numFmtId="0" fontId="24" fillId="9" borderId="20" xfId="89" applyFont="1" applyFill="1" applyBorder="1" applyAlignment="1">
      <alignment horizontal="center" vertical="center"/>
    </xf>
    <xf numFmtId="0" fontId="24" fillId="9" borderId="21" xfId="89" applyFont="1" applyFill="1" applyBorder="1" applyAlignment="1">
      <alignment vertical="center"/>
    </xf>
    <xf numFmtId="0" fontId="24" fillId="9" borderId="22" xfId="89" applyFont="1" applyFill="1" applyBorder="1" applyAlignment="1">
      <alignment horizontal="center" vertical="center"/>
    </xf>
    <xf numFmtId="0" fontId="24" fillId="9" borderId="23" xfId="89" applyFont="1" applyFill="1" applyBorder="1" applyAlignment="1">
      <alignment horizontal="center" vertical="center"/>
    </xf>
    <xf numFmtId="0" fontId="25" fillId="0" borderId="2" xfId="89" applyFont="1" applyBorder="1" applyAlignment="1">
      <alignment vertical="center"/>
    </xf>
    <xf numFmtId="0" fontId="25" fillId="0" borderId="3" xfId="89" applyFont="1" applyBorder="1" applyAlignment="1">
      <alignment horizontal="center" vertical="center"/>
    </xf>
    <xf numFmtId="0" fontId="24" fillId="0" borderId="4" xfId="89" applyFont="1" applyBorder="1" applyAlignment="1">
      <alignment vertical="center"/>
    </xf>
    <xf numFmtId="0" fontId="24" fillId="0" borderId="0" xfId="89" applyFont="1" applyBorder="1" applyAlignment="1"/>
    <xf numFmtId="9" fontId="24" fillId="0" borderId="0" xfId="1" applyFont="1" applyBorder="1"/>
    <xf numFmtId="9" fontId="24" fillId="0" borderId="0" xfId="1" applyFont="1"/>
    <xf numFmtId="0" fontId="30" fillId="0" borderId="0" xfId="89" applyFont="1" applyAlignment="1">
      <alignment wrapText="1"/>
    </xf>
    <xf numFmtId="0" fontId="30" fillId="0" borderId="8" xfId="89" applyFont="1" applyBorder="1" applyAlignment="1">
      <alignment horizontal="center" vertical="center" wrapText="1"/>
    </xf>
    <xf numFmtId="0" fontId="27" fillId="0" borderId="8" xfId="89" applyFont="1" applyBorder="1" applyAlignment="1">
      <alignment horizontal="center" vertical="center"/>
    </xf>
    <xf numFmtId="0" fontId="27" fillId="0" borderId="31" xfId="89" applyFont="1" applyBorder="1" applyAlignment="1">
      <alignment horizontal="center" vertical="center"/>
    </xf>
    <xf numFmtId="0" fontId="27" fillId="0" borderId="26" xfId="89" applyFont="1" applyBorder="1" applyAlignment="1">
      <alignment horizontal="center" vertical="center"/>
    </xf>
    <xf numFmtId="0" fontId="27" fillId="0" borderId="36" xfId="89" applyFont="1" applyBorder="1" applyAlignment="1">
      <alignment horizontal="center" vertical="center"/>
    </xf>
    <xf numFmtId="0" fontId="27" fillId="0" borderId="32" xfId="89" applyFont="1" applyBorder="1" applyAlignment="1">
      <alignment horizontal="center" vertical="center"/>
    </xf>
    <xf numFmtId="0" fontId="27" fillId="0" borderId="39" xfId="89" applyFont="1" applyBorder="1" applyAlignment="1">
      <alignment horizontal="center" vertical="center"/>
    </xf>
    <xf numFmtId="0" fontId="27" fillId="0" borderId="51" xfId="89" applyFont="1" applyBorder="1" applyAlignment="1">
      <alignment vertical="center" wrapText="1"/>
    </xf>
    <xf numFmtId="0" fontId="27" fillId="0" borderId="9" xfId="89" applyFont="1" applyBorder="1" applyAlignment="1">
      <alignment horizontal="center" vertical="center"/>
    </xf>
    <xf numFmtId="0" fontId="27" fillId="0" borderId="13" xfId="89" applyFont="1" applyBorder="1" applyAlignment="1">
      <alignment horizontal="center" vertical="center"/>
    </xf>
    <xf numFmtId="0" fontId="27" fillId="0" borderId="24" xfId="89" applyFont="1" applyBorder="1" applyAlignment="1">
      <alignment horizontal="center" vertical="center"/>
    </xf>
    <xf numFmtId="0" fontId="27" fillId="0" borderId="51" xfId="89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7" fillId="0" borderId="47" xfId="89" applyFont="1" applyBorder="1" applyAlignment="1">
      <alignment horizontal="center" vertical="center"/>
    </xf>
    <xf numFmtId="0" fontId="27" fillId="0" borderId="34" xfId="89" applyFont="1" applyBorder="1" applyAlignment="1">
      <alignment horizontal="center" vertical="center"/>
    </xf>
    <xf numFmtId="0" fontId="27" fillId="0" borderId="46" xfId="89" applyFont="1" applyBorder="1" applyAlignment="1">
      <alignment horizontal="center" vertical="center"/>
    </xf>
    <xf numFmtId="0" fontId="27" fillId="0" borderId="53" xfId="89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1" fontId="27" fillId="0" borderId="47" xfId="89" applyNumberFormat="1" applyFont="1" applyBorder="1" applyAlignment="1">
      <alignment horizontal="center" vertical="center"/>
    </xf>
    <xf numFmtId="1" fontId="27" fillId="0" borderId="34" xfId="89" applyNumberFormat="1" applyFont="1" applyBorder="1" applyAlignment="1">
      <alignment horizontal="center" vertical="center"/>
    </xf>
    <xf numFmtId="1" fontId="27" fillId="0" borderId="46" xfId="89" applyNumberFormat="1" applyFont="1" applyBorder="1" applyAlignment="1">
      <alignment horizontal="center" vertical="center"/>
    </xf>
    <xf numFmtId="1" fontId="27" fillId="0" borderId="53" xfId="89" applyNumberFormat="1" applyFont="1" applyBorder="1" applyAlignment="1">
      <alignment horizontal="center" vertical="center"/>
    </xf>
    <xf numFmtId="0" fontId="30" fillId="0" borderId="1" xfId="89" applyFont="1" applyFill="1" applyBorder="1" applyAlignment="1">
      <alignment horizontal="left" vertical="center" wrapText="1"/>
    </xf>
    <xf numFmtId="0" fontId="28" fillId="18" borderId="34" xfId="89" applyFont="1" applyFill="1" applyBorder="1" applyAlignment="1" applyProtection="1">
      <alignment horizontal="center" vertical="center"/>
    </xf>
    <xf numFmtId="0" fontId="28" fillId="18" borderId="18" xfId="0" applyFont="1" applyFill="1" applyBorder="1" applyAlignment="1" applyProtection="1">
      <alignment horizontal="center" vertical="center"/>
      <protection locked="0"/>
    </xf>
    <xf numFmtId="0" fontId="28" fillId="18" borderId="20" xfId="89" applyFont="1" applyFill="1" applyBorder="1" applyAlignment="1" applyProtection="1">
      <alignment horizontal="center" vertical="center"/>
    </xf>
    <xf numFmtId="0" fontId="28" fillId="18" borderId="46" xfId="89" applyFont="1" applyFill="1" applyBorder="1" applyAlignment="1" applyProtection="1">
      <alignment horizontal="center" vertical="center"/>
    </xf>
    <xf numFmtId="0" fontId="28" fillId="18" borderId="40" xfId="0" applyFont="1" applyFill="1" applyBorder="1" applyAlignment="1" applyProtection="1">
      <alignment horizontal="center" vertical="center"/>
      <protection locked="0"/>
    </xf>
    <xf numFmtId="0" fontId="28" fillId="18" borderId="23" xfId="89" applyFont="1" applyFill="1" applyBorder="1" applyAlignment="1" applyProtection="1">
      <alignment horizontal="center" vertical="center"/>
    </xf>
    <xf numFmtId="0" fontId="28" fillId="18" borderId="25" xfId="89" applyFont="1" applyFill="1" applyBorder="1" applyAlignment="1" applyProtection="1">
      <alignment horizontal="right" vertical="center"/>
    </xf>
    <xf numFmtId="0" fontId="28" fillId="18" borderId="18" xfId="0" applyFont="1" applyFill="1" applyBorder="1" applyAlignment="1" applyProtection="1">
      <alignment horizontal="right" vertical="center"/>
      <protection locked="0"/>
    </xf>
    <xf numFmtId="0" fontId="28" fillId="18" borderId="37" xfId="89" applyFont="1" applyFill="1" applyBorder="1" applyAlignment="1" applyProtection="1">
      <alignment horizontal="right" vertical="center"/>
    </xf>
    <xf numFmtId="0" fontId="28" fillId="18" borderId="40" xfId="0" applyFont="1" applyFill="1" applyBorder="1" applyAlignment="1" applyProtection="1">
      <alignment horizontal="right" vertical="center"/>
      <protection locked="0"/>
    </xf>
    <xf numFmtId="0" fontId="28" fillId="18" borderId="17" xfId="89" applyFont="1" applyFill="1" applyBorder="1" applyAlignment="1" applyProtection="1">
      <alignment horizontal="right" vertical="center"/>
    </xf>
    <xf numFmtId="0" fontId="28" fillId="18" borderId="17" xfId="0" applyFont="1" applyFill="1" applyBorder="1" applyAlignment="1" applyProtection="1">
      <alignment horizontal="right" vertical="center"/>
      <protection locked="0"/>
    </xf>
    <xf numFmtId="0" fontId="28" fillId="18" borderId="13" xfId="89" applyFont="1" applyFill="1" applyBorder="1" applyAlignment="1" applyProtection="1">
      <alignment horizontal="center" vertical="center"/>
    </xf>
    <xf numFmtId="0" fontId="28" fillId="18" borderId="21" xfId="0" applyFont="1" applyFill="1" applyBorder="1" applyAlignment="1" applyProtection="1">
      <alignment horizontal="right"/>
    </xf>
    <xf numFmtId="0" fontId="28" fillId="18" borderId="21" xfId="0" applyFont="1" applyFill="1" applyBorder="1" applyAlignment="1" applyProtection="1">
      <alignment horizontal="right"/>
      <protection locked="0"/>
    </xf>
    <xf numFmtId="0" fontId="28" fillId="18" borderId="23" xfId="0" applyFont="1" applyFill="1" applyBorder="1" applyAlignment="1" applyProtection="1">
      <alignment horizontal="center"/>
    </xf>
    <xf numFmtId="0" fontId="28" fillId="18" borderId="24" xfId="118" applyFont="1" applyFill="1" applyBorder="1" applyAlignment="1" applyProtection="1">
      <alignment horizontal="center" vertical="center"/>
    </xf>
    <xf numFmtId="0" fontId="32" fillId="0" borderId="0" xfId="89" applyFont="1" applyFill="1" applyBorder="1" applyAlignment="1">
      <alignment horizontal="center" vertical="center"/>
    </xf>
    <xf numFmtId="0" fontId="32" fillId="0" borderId="0" xfId="89" applyFont="1"/>
    <xf numFmtId="0" fontId="31" fillId="0" borderId="0" xfId="89" applyFont="1" applyAlignment="1">
      <alignment horizontal="center" vertical="center"/>
    </xf>
    <xf numFmtId="0" fontId="30" fillId="5" borderId="1" xfId="89" applyFont="1" applyFill="1" applyBorder="1" applyAlignment="1">
      <alignment horizontal="center" vertical="center" wrapText="1"/>
    </xf>
    <xf numFmtId="0" fontId="27" fillId="15" borderId="36" xfId="89" applyFont="1" applyFill="1" applyBorder="1" applyAlignment="1">
      <alignment horizontal="center" vertical="center" wrapText="1"/>
    </xf>
    <xf numFmtId="0" fontId="30" fillId="15" borderId="1" xfId="89" applyFont="1" applyFill="1" applyBorder="1" applyAlignment="1">
      <alignment horizontal="center" vertical="center" wrapText="1"/>
    </xf>
    <xf numFmtId="0" fontId="30" fillId="15" borderId="29" xfId="89" applyFont="1" applyFill="1" applyBorder="1" applyAlignment="1">
      <alignment horizontal="center" vertical="center" wrapText="1"/>
    </xf>
    <xf numFmtId="0" fontId="30" fillId="15" borderId="9" xfId="89" applyFont="1" applyFill="1" applyBorder="1" applyAlignment="1">
      <alignment horizontal="center" vertical="center" wrapText="1"/>
    </xf>
    <xf numFmtId="0" fontId="27" fillId="19" borderId="9" xfId="89" applyFont="1" applyFill="1" applyBorder="1" applyAlignment="1">
      <alignment horizontal="left" vertical="center" wrapText="1"/>
    </xf>
    <xf numFmtId="0" fontId="27" fillId="19" borderId="1" xfId="89" applyFont="1" applyFill="1" applyBorder="1" applyAlignment="1">
      <alignment horizontal="center" vertical="center" wrapText="1"/>
    </xf>
    <xf numFmtId="0" fontId="27" fillId="19" borderId="13" xfId="89" applyFont="1" applyFill="1" applyBorder="1" applyAlignment="1">
      <alignment horizontal="left" vertical="center" wrapText="1"/>
    </xf>
    <xf numFmtId="0" fontId="27" fillId="19" borderId="13" xfId="89" applyFont="1" applyFill="1" applyBorder="1" applyAlignment="1">
      <alignment horizontal="center" vertical="center" wrapText="1"/>
    </xf>
    <xf numFmtId="0" fontId="27" fillId="19" borderId="37" xfId="89" applyFont="1" applyFill="1" applyBorder="1" applyAlignment="1">
      <alignment horizontal="left" vertical="center" wrapText="1"/>
    </xf>
    <xf numFmtId="0" fontId="27" fillId="19" borderId="24" xfId="89" applyFont="1" applyFill="1" applyBorder="1" applyAlignment="1">
      <alignment horizontal="center" vertical="center" wrapText="1"/>
    </xf>
    <xf numFmtId="0" fontId="27" fillId="19" borderId="5" xfId="89" applyFont="1" applyFill="1" applyBorder="1" applyAlignment="1">
      <alignment horizontal="center" vertical="center" wrapText="1"/>
    </xf>
    <xf numFmtId="0" fontId="27" fillId="19" borderId="24" xfId="89" applyFont="1" applyFill="1" applyBorder="1" applyAlignment="1">
      <alignment horizontal="left" vertical="center" wrapText="1" indent="1"/>
    </xf>
    <xf numFmtId="0" fontId="27" fillId="19" borderId="33" xfId="89" applyFont="1" applyFill="1" applyBorder="1" applyAlignment="1">
      <alignment vertical="center" wrapText="1"/>
    </xf>
    <xf numFmtId="0" fontId="27" fillId="19" borderId="49" xfId="89" applyFont="1" applyFill="1" applyBorder="1" applyAlignment="1">
      <alignment vertical="center" wrapText="1"/>
    </xf>
    <xf numFmtId="0" fontId="27" fillId="19" borderId="48" xfId="89" applyFont="1" applyFill="1" applyBorder="1" applyAlignment="1">
      <alignment horizontal="center" vertical="center" wrapText="1"/>
    </xf>
    <xf numFmtId="0" fontId="32" fillId="19" borderId="48" xfId="89" applyFont="1" applyFill="1" applyBorder="1" applyAlignment="1">
      <alignment vertical="center" wrapText="1"/>
    </xf>
    <xf numFmtId="0" fontId="31" fillId="19" borderId="48" xfId="89" applyFont="1" applyFill="1" applyBorder="1" applyAlignment="1">
      <alignment horizontal="center" vertical="center" wrapText="1"/>
    </xf>
    <xf numFmtId="0" fontId="27" fillId="19" borderId="24" xfId="89" applyFont="1" applyFill="1" applyBorder="1" applyAlignment="1">
      <alignment vertical="center" wrapText="1"/>
    </xf>
    <xf numFmtId="0" fontId="30" fillId="19" borderId="24" xfId="89" applyFont="1" applyFill="1" applyBorder="1" applyAlignment="1">
      <alignment horizontal="center" vertical="center" wrapText="1"/>
    </xf>
    <xf numFmtId="0" fontId="27" fillId="19" borderId="49" xfId="89" applyFont="1" applyFill="1" applyBorder="1" applyAlignment="1">
      <alignment horizontal="left" vertical="center" wrapText="1" indent="1"/>
    </xf>
    <xf numFmtId="0" fontId="27" fillId="19" borderId="44" xfId="89" applyFont="1" applyFill="1" applyBorder="1" applyAlignment="1">
      <alignment horizontal="left" vertical="center" wrapText="1" indent="1"/>
    </xf>
    <xf numFmtId="0" fontId="27" fillId="19" borderId="36" xfId="89" applyFont="1" applyFill="1" applyBorder="1" applyAlignment="1">
      <alignment horizontal="left" vertical="center" wrapText="1"/>
    </xf>
    <xf numFmtId="9" fontId="27" fillId="19" borderId="13" xfId="1" applyFont="1" applyFill="1" applyBorder="1" applyAlignment="1">
      <alignment horizontal="left" vertical="center" wrapText="1"/>
    </xf>
    <xf numFmtId="0" fontId="27" fillId="19" borderId="1" xfId="89" applyFont="1" applyFill="1" applyBorder="1" applyAlignment="1">
      <alignment horizontal="left" vertical="center" wrapText="1"/>
    </xf>
    <xf numFmtId="0" fontId="27" fillId="19" borderId="33" xfId="89" applyFont="1" applyFill="1" applyBorder="1" applyAlignment="1">
      <alignment horizontal="center" vertical="center" wrapText="1"/>
    </xf>
    <xf numFmtId="0" fontId="27" fillId="19" borderId="50" xfId="89" applyFont="1" applyFill="1" applyBorder="1" applyAlignment="1">
      <alignment horizontal="left" vertical="center" wrapText="1"/>
    </xf>
    <xf numFmtId="2" fontId="27" fillId="19" borderId="19" xfId="122" applyNumberFormat="1" applyFont="1" applyFill="1" applyBorder="1" applyAlignment="1">
      <alignment vertical="center"/>
    </xf>
    <xf numFmtId="174" fontId="27" fillId="19" borderId="19" xfId="122" applyNumberFormat="1" applyFont="1" applyFill="1" applyBorder="1" applyAlignment="1">
      <alignment horizontal="center" vertical="center"/>
    </xf>
    <xf numFmtId="0" fontId="27" fillId="19" borderId="19" xfId="122" applyFont="1" applyFill="1" applyBorder="1" applyAlignment="1">
      <alignment vertical="center"/>
    </xf>
    <xf numFmtId="0" fontId="29" fillId="19" borderId="19" xfId="122" applyFont="1" applyFill="1" applyBorder="1" applyAlignment="1">
      <alignment vertical="center"/>
    </xf>
    <xf numFmtId="2" fontId="27" fillId="20" borderId="19" xfId="122" applyNumberFormat="1" applyFont="1" applyFill="1" applyBorder="1" applyAlignment="1">
      <alignment vertical="center"/>
    </xf>
    <xf numFmtId="2" fontId="27" fillId="21" borderId="20" xfId="122" applyNumberFormat="1" applyFont="1" applyFill="1" applyBorder="1" applyAlignment="1">
      <alignment vertical="center"/>
    </xf>
    <xf numFmtId="2" fontId="27" fillId="21" borderId="27" xfId="122" applyNumberFormat="1" applyFont="1" applyFill="1" applyBorder="1" applyAlignment="1">
      <alignment vertical="center"/>
    </xf>
    <xf numFmtId="175" fontId="27" fillId="20" borderId="19" xfId="122" applyNumberFormat="1" applyFont="1" applyFill="1" applyBorder="1" applyAlignment="1">
      <alignment horizontal="center" vertical="center"/>
    </xf>
    <xf numFmtId="2" fontId="27" fillId="20" borderId="19" xfId="122" applyNumberFormat="1" applyFont="1" applyFill="1" applyBorder="1" applyAlignment="1">
      <alignment horizontal="center" vertical="center"/>
    </xf>
    <xf numFmtId="0" fontId="27" fillId="20" borderId="19" xfId="122" applyFont="1" applyFill="1" applyBorder="1" applyAlignment="1">
      <alignment vertical="center"/>
    </xf>
    <xf numFmtId="174" fontId="27" fillId="20" borderId="19" xfId="122" applyNumberFormat="1" applyFont="1" applyFill="1" applyBorder="1" applyAlignment="1">
      <alignment horizontal="center" vertical="center"/>
    </xf>
    <xf numFmtId="2" fontId="30" fillId="21" borderId="4" xfId="122" applyNumberFormat="1" applyFont="1" applyFill="1" applyBorder="1" applyAlignment="1">
      <alignment horizontal="center" vertical="center"/>
    </xf>
    <xf numFmtId="2" fontId="27" fillId="22" borderId="19" xfId="122" applyNumberFormat="1" applyFont="1" applyFill="1" applyBorder="1" applyAlignment="1">
      <alignment vertical="center"/>
    </xf>
    <xf numFmtId="2" fontId="27" fillId="22" borderId="19" xfId="89" applyNumberFormat="1" applyFont="1" applyFill="1" applyBorder="1" applyAlignment="1">
      <alignment horizontal="center" vertical="center" wrapText="1"/>
    </xf>
    <xf numFmtId="169" fontId="27" fillId="22" borderId="19" xfId="30" applyNumberFormat="1" applyFont="1" applyFill="1" applyBorder="1" applyAlignment="1">
      <alignment horizontal="left" vertical="center"/>
    </xf>
    <xf numFmtId="0" fontId="27" fillId="22" borderId="1" xfId="89" applyFont="1" applyFill="1" applyBorder="1" applyAlignment="1">
      <alignment vertical="center" wrapText="1"/>
    </xf>
    <xf numFmtId="0" fontId="27" fillId="22" borderId="1" xfId="89" applyFont="1" applyFill="1" applyBorder="1" applyAlignment="1">
      <alignment horizontal="center" vertical="center" wrapText="1"/>
    </xf>
    <xf numFmtId="0" fontId="27" fillId="22" borderId="48" xfId="89" applyFont="1" applyFill="1" applyBorder="1" applyAlignment="1">
      <alignment vertical="center" wrapText="1"/>
    </xf>
    <xf numFmtId="0" fontId="30" fillId="22" borderId="48" xfId="89" applyFont="1" applyFill="1" applyBorder="1" applyAlignment="1">
      <alignment horizontal="center" vertical="center" wrapText="1"/>
    </xf>
    <xf numFmtId="0" fontId="27" fillId="22" borderId="44" xfId="89" applyFont="1" applyFill="1" applyBorder="1" applyAlignment="1">
      <alignment horizontal="center" vertical="center" wrapText="1"/>
    </xf>
    <xf numFmtId="0" fontId="30" fillId="22" borderId="24" xfId="89" applyFont="1" applyFill="1" applyBorder="1" applyAlignment="1">
      <alignment horizontal="center" vertical="center" wrapText="1"/>
    </xf>
    <xf numFmtId="0" fontId="27" fillId="22" borderId="48" xfId="89" applyFont="1" applyFill="1" applyBorder="1" applyAlignment="1">
      <alignment horizontal="center" vertical="center" wrapText="1"/>
    </xf>
    <xf numFmtId="0" fontId="27" fillId="22" borderId="13" xfId="89" applyFont="1" applyFill="1" applyBorder="1" applyAlignment="1">
      <alignment vertical="center" wrapText="1"/>
    </xf>
    <xf numFmtId="0" fontId="27" fillId="22" borderId="13" xfId="89" applyFont="1" applyFill="1" applyBorder="1" applyAlignment="1">
      <alignment horizontal="center" vertical="center" wrapText="1"/>
    </xf>
    <xf numFmtId="0" fontId="27" fillId="22" borderId="43" xfId="89" applyFont="1" applyFill="1" applyBorder="1" applyAlignment="1">
      <alignment horizontal="center" vertical="center" wrapText="1"/>
    </xf>
    <xf numFmtId="0" fontId="30" fillId="22" borderId="5" xfId="89" applyFont="1" applyFill="1" applyBorder="1" applyAlignment="1">
      <alignment horizontal="center" vertical="center" wrapText="1"/>
    </xf>
    <xf numFmtId="0" fontId="27" fillId="22" borderId="9" xfId="89" applyFont="1" applyFill="1" applyBorder="1" applyAlignment="1">
      <alignment vertical="center" wrapText="1"/>
    </xf>
    <xf numFmtId="0" fontId="27" fillId="22" borderId="9" xfId="89" applyFont="1" applyFill="1" applyBorder="1" applyAlignment="1">
      <alignment horizontal="center" vertical="center" wrapText="1"/>
    </xf>
    <xf numFmtId="0" fontId="27" fillId="22" borderId="24" xfId="89" applyFont="1" applyFill="1" applyBorder="1" applyAlignment="1">
      <alignment vertical="center" wrapText="1"/>
    </xf>
    <xf numFmtId="2" fontId="27" fillId="22" borderId="1" xfId="89" applyNumberFormat="1" applyFont="1" applyFill="1" applyBorder="1" applyAlignment="1">
      <alignment horizontal="center" vertical="center" wrapText="1"/>
    </xf>
    <xf numFmtId="0" fontId="30" fillId="22" borderId="1" xfId="89" applyFont="1" applyFill="1" applyBorder="1" applyAlignment="1">
      <alignment horizontal="center" vertical="center" wrapText="1"/>
    </xf>
    <xf numFmtId="172" fontId="27" fillId="22" borderId="1" xfId="1" applyNumberFormat="1" applyFont="1" applyFill="1" applyBorder="1" applyAlignment="1">
      <alignment horizontal="center" vertical="center" wrapText="1"/>
    </xf>
    <xf numFmtId="0" fontId="27" fillId="22" borderId="24" xfId="89" applyFont="1" applyFill="1" applyBorder="1" applyAlignment="1">
      <alignment horizontal="center" vertical="center" wrapText="1"/>
    </xf>
    <xf numFmtId="9" fontId="27" fillId="22" borderId="1" xfId="1" applyFont="1" applyFill="1" applyBorder="1" applyAlignment="1">
      <alignment horizontal="center" vertical="center" wrapText="1"/>
    </xf>
    <xf numFmtId="2" fontId="27" fillId="19" borderId="50" xfId="89" applyNumberFormat="1" applyFont="1" applyFill="1" applyBorder="1" applyAlignment="1">
      <alignment horizontal="left" vertical="center" wrapText="1"/>
    </xf>
    <xf numFmtId="0" fontId="27" fillId="19" borderId="45" xfId="89" applyFont="1" applyFill="1" applyBorder="1" applyAlignment="1">
      <alignment horizontal="center" vertical="center" wrapText="1"/>
    </xf>
    <xf numFmtId="0" fontId="27" fillId="19" borderId="44" xfId="89" applyFont="1" applyFill="1" applyBorder="1" applyAlignment="1">
      <alignment horizontal="center" vertical="center" wrapText="1"/>
    </xf>
    <xf numFmtId="2" fontId="27" fillId="19" borderId="9" xfId="89" applyNumberFormat="1" applyFont="1" applyFill="1" applyBorder="1" applyAlignment="1">
      <alignment horizontal="left" vertical="center" wrapText="1"/>
    </xf>
    <xf numFmtId="9" fontId="27" fillId="19" borderId="24" xfId="1" applyFont="1" applyFill="1" applyBorder="1" applyAlignment="1">
      <alignment horizontal="left" vertical="center" wrapText="1"/>
    </xf>
    <xf numFmtId="0" fontId="27" fillId="0" borderId="0" xfId="89" applyFont="1" applyBorder="1" applyAlignment="1">
      <alignment horizontal="center"/>
    </xf>
    <xf numFmtId="2" fontId="33" fillId="3" borderId="19" xfId="89" applyNumberFormat="1" applyFont="1" applyFill="1" applyBorder="1" applyAlignment="1">
      <alignment horizontal="center" vertical="center" wrapText="1"/>
    </xf>
    <xf numFmtId="2" fontId="34" fillId="3" borderId="19" xfId="89" applyNumberFormat="1" applyFont="1" applyFill="1" applyBorder="1" applyAlignment="1">
      <alignment horizontal="center" vertical="center" wrapText="1"/>
    </xf>
    <xf numFmtId="0" fontId="35" fillId="0" borderId="0" xfId="89" applyFont="1" applyAlignment="1">
      <alignment vertical="center"/>
    </xf>
    <xf numFmtId="0" fontId="36" fillId="0" borderId="0" xfId="89" applyFont="1" applyFill="1" applyBorder="1" applyAlignment="1">
      <alignment horizontal="center" vertical="center" wrapText="1"/>
    </xf>
    <xf numFmtId="0" fontId="33" fillId="22" borderId="19" xfId="89" applyFont="1" applyFill="1" applyBorder="1" applyAlignment="1">
      <alignment vertical="center"/>
    </xf>
    <xf numFmtId="0" fontId="36" fillId="0" borderId="19" xfId="89" applyFont="1" applyFill="1" applyBorder="1" applyAlignment="1">
      <alignment horizontal="center" vertical="center" wrapText="1"/>
    </xf>
    <xf numFmtId="0" fontId="36" fillId="22" borderId="19" xfId="37" applyFont="1" applyFill="1" applyBorder="1" applyAlignment="1">
      <alignment vertical="center"/>
    </xf>
    <xf numFmtId="164" fontId="36" fillId="22" borderId="19" xfId="30" applyFont="1" applyFill="1" applyBorder="1" applyAlignment="1">
      <alignment horizontal="center" vertical="center"/>
    </xf>
    <xf numFmtId="9" fontId="33" fillId="3" borderId="19" xfId="1" applyFont="1" applyFill="1" applyBorder="1" applyAlignment="1">
      <alignment horizontal="center" vertical="center"/>
    </xf>
    <xf numFmtId="169" fontId="36" fillId="22" borderId="19" xfId="30" applyNumberFormat="1" applyFont="1" applyFill="1" applyBorder="1" applyAlignment="1">
      <alignment horizontal="center" vertical="center"/>
    </xf>
    <xf numFmtId="0" fontId="33" fillId="22" borderId="19" xfId="37" applyFont="1" applyFill="1" applyBorder="1" applyAlignment="1">
      <alignment vertical="center"/>
    </xf>
    <xf numFmtId="164" fontId="33" fillId="22" borderId="19" xfId="30" applyFont="1" applyFill="1" applyBorder="1" applyAlignment="1">
      <alignment horizontal="center" vertical="center"/>
    </xf>
    <xf numFmtId="169" fontId="33" fillId="22" borderId="19" xfId="30" applyNumberFormat="1" applyFont="1" applyFill="1" applyBorder="1" applyAlignment="1">
      <alignment horizontal="center" vertical="center"/>
    </xf>
    <xf numFmtId="0" fontId="36" fillId="10" borderId="19" xfId="37" applyFont="1" applyFill="1" applyBorder="1" applyAlignment="1">
      <alignment horizontal="justify" vertical="center"/>
    </xf>
    <xf numFmtId="164" fontId="36" fillId="10" borderId="19" xfId="30" applyFont="1" applyFill="1" applyBorder="1" applyAlignment="1">
      <alignment horizontal="center" vertical="center"/>
    </xf>
    <xf numFmtId="169" fontId="36" fillId="10" borderId="19" xfId="30" applyNumberFormat="1" applyFont="1" applyFill="1" applyBorder="1" applyAlignment="1">
      <alignment horizontal="center" vertical="center"/>
    </xf>
    <xf numFmtId="0" fontId="36" fillId="10" borderId="19" xfId="37" applyFont="1" applyFill="1" applyBorder="1" applyAlignment="1">
      <alignment vertical="center"/>
    </xf>
    <xf numFmtId="9" fontId="36" fillId="10" borderId="19" xfId="1" applyFont="1" applyFill="1" applyBorder="1" applyAlignment="1">
      <alignment horizontal="center" vertical="center"/>
    </xf>
    <xf numFmtId="9" fontId="33" fillId="10" borderId="19" xfId="1" applyFont="1" applyFill="1" applyBorder="1" applyAlignment="1">
      <alignment horizontal="center" vertical="center"/>
    </xf>
    <xf numFmtId="0" fontId="36" fillId="3" borderId="19" xfId="89" applyFont="1" applyFill="1" applyBorder="1" applyAlignment="1">
      <alignment horizontal="center" vertical="center" wrapText="1"/>
    </xf>
    <xf numFmtId="0" fontId="36" fillId="0" borderId="19" xfId="89" applyFont="1" applyBorder="1" applyAlignment="1">
      <alignment horizontal="center" vertical="center" wrapText="1"/>
    </xf>
    <xf numFmtId="0" fontId="33" fillId="22" borderId="19" xfId="89" applyFont="1" applyFill="1" applyBorder="1" applyAlignment="1">
      <alignment horizontal="center" vertical="center" wrapText="1"/>
    </xf>
    <xf numFmtId="0" fontId="33" fillId="0" borderId="0" xfId="89" applyFont="1" applyAlignment="1">
      <alignment horizontal="left" vertical="center"/>
    </xf>
    <xf numFmtId="2" fontId="33" fillId="22" borderId="19" xfId="89" applyNumberFormat="1" applyFont="1" applyFill="1" applyBorder="1" applyAlignment="1">
      <alignment horizontal="center" vertical="center" wrapText="1"/>
    </xf>
    <xf numFmtId="2" fontId="34" fillId="22" borderId="19" xfId="89" applyNumberFormat="1" applyFont="1" applyFill="1" applyBorder="1" applyAlignment="1">
      <alignment horizontal="center" vertical="center" wrapText="1"/>
    </xf>
    <xf numFmtId="2" fontId="33" fillId="22" borderId="19" xfId="89" applyNumberFormat="1" applyFont="1" applyFill="1" applyBorder="1" applyAlignment="1">
      <alignment horizontal="center" vertical="center"/>
    </xf>
    <xf numFmtId="0" fontId="33" fillId="10" borderId="19" xfId="89" applyFont="1" applyFill="1" applyBorder="1" applyAlignment="1">
      <alignment vertical="center"/>
    </xf>
    <xf numFmtId="2" fontId="33" fillId="10" borderId="19" xfId="89" applyNumberFormat="1" applyFont="1" applyFill="1" applyBorder="1" applyAlignment="1">
      <alignment horizontal="center" vertical="center"/>
    </xf>
    <xf numFmtId="0" fontId="33" fillId="0" borderId="0" xfId="89" applyFont="1" applyAlignment="1">
      <alignment vertical="center"/>
    </xf>
    <xf numFmtId="0" fontId="36" fillId="11" borderId="19" xfId="89" applyFont="1" applyFill="1" applyBorder="1" applyAlignment="1">
      <alignment horizontal="center" vertical="center" wrapText="1"/>
    </xf>
    <xf numFmtId="0" fontId="36" fillId="0" borderId="19" xfId="89" applyFont="1" applyBorder="1" applyAlignment="1">
      <alignment horizontal="left" vertical="center"/>
    </xf>
    <xf numFmtId="0" fontId="36" fillId="0" borderId="19" xfId="89" applyFont="1" applyBorder="1" applyAlignment="1">
      <alignment horizontal="center" vertical="center" wrapText="1"/>
    </xf>
    <xf numFmtId="0" fontId="36" fillId="10" borderId="19" xfId="89" applyFont="1" applyFill="1" applyBorder="1" applyAlignment="1">
      <alignment horizontal="center" vertical="center" wrapText="1"/>
    </xf>
    <xf numFmtId="0" fontId="30" fillId="2" borderId="37" xfId="122" applyFont="1" applyFill="1" applyBorder="1" applyAlignment="1">
      <alignment horizontal="left" vertical="center"/>
    </xf>
    <xf numFmtId="0" fontId="30" fillId="2" borderId="40" xfId="122" applyFont="1" applyFill="1" applyBorder="1" applyAlignment="1">
      <alignment horizontal="left" vertical="center"/>
    </xf>
    <xf numFmtId="0" fontId="30" fillId="21" borderId="2" xfId="122" applyFont="1" applyFill="1" applyBorder="1" applyAlignment="1">
      <alignment horizontal="center" vertical="center"/>
    </xf>
    <xf numFmtId="0" fontId="30" fillId="21" borderId="3" xfId="122" applyFont="1" applyFill="1" applyBorder="1" applyAlignment="1">
      <alignment horizontal="center" vertical="center"/>
    </xf>
    <xf numFmtId="0" fontId="30" fillId="16" borderId="2" xfId="122" applyFont="1" applyFill="1" applyBorder="1" applyAlignment="1">
      <alignment horizontal="center" vertical="center"/>
    </xf>
    <xf numFmtId="0" fontId="30" fillId="16" borderId="3" xfId="122" applyFont="1" applyFill="1" applyBorder="1" applyAlignment="1">
      <alignment horizontal="center" vertical="center"/>
    </xf>
    <xf numFmtId="0" fontId="30" fillId="16" borderId="4" xfId="122" applyFont="1" applyFill="1" applyBorder="1" applyAlignment="1">
      <alignment horizontal="center" vertical="center"/>
    </xf>
    <xf numFmtId="0" fontId="30" fillId="2" borderId="37" xfId="122" applyFont="1" applyFill="1" applyBorder="1" applyAlignment="1">
      <alignment horizontal="left" vertical="center" wrapText="1"/>
    </xf>
    <xf numFmtId="0" fontId="30" fillId="2" borderId="40" xfId="122" applyFont="1" applyFill="1" applyBorder="1" applyAlignment="1">
      <alignment horizontal="left" vertical="center" wrapText="1"/>
    </xf>
    <xf numFmtId="0" fontId="30" fillId="2" borderId="38" xfId="122" applyFont="1" applyFill="1" applyBorder="1" applyAlignment="1">
      <alignment horizontal="center" vertical="center"/>
    </xf>
    <xf numFmtId="0" fontId="30" fillId="2" borderId="47" xfId="122" applyFont="1" applyFill="1" applyBorder="1" applyAlignment="1">
      <alignment horizontal="center" vertical="center"/>
    </xf>
    <xf numFmtId="0" fontId="30" fillId="2" borderId="45" xfId="122" applyFont="1" applyFill="1" applyBorder="1" applyAlignment="1">
      <alignment horizontal="center" vertical="center"/>
    </xf>
    <xf numFmtId="0" fontId="30" fillId="2" borderId="36" xfId="122" applyFont="1" applyFill="1" applyBorder="1" applyAlignment="1">
      <alignment horizontal="center" vertical="center"/>
    </xf>
    <xf numFmtId="0" fontId="30" fillId="2" borderId="35" xfId="122" applyFont="1" applyFill="1" applyBorder="1" applyAlignment="1">
      <alignment horizontal="center" vertical="center"/>
    </xf>
    <xf numFmtId="0" fontId="30" fillId="2" borderId="33" xfId="122" applyFont="1" applyFill="1" applyBorder="1" applyAlignment="1">
      <alignment horizontal="center" vertical="center"/>
    </xf>
    <xf numFmtId="0" fontId="30" fillId="2" borderId="37" xfId="122" applyFont="1" applyFill="1" applyBorder="1" applyAlignment="1">
      <alignment horizontal="center" vertical="center"/>
    </xf>
    <xf numFmtId="0" fontId="30" fillId="2" borderId="40" xfId="122" applyFont="1" applyFill="1" applyBorder="1" applyAlignment="1">
      <alignment horizontal="center" vertical="center"/>
    </xf>
    <xf numFmtId="0" fontId="30" fillId="2" borderId="39" xfId="122" applyFont="1" applyFill="1" applyBorder="1" applyAlignment="1">
      <alignment horizontal="left" vertical="center"/>
    </xf>
    <xf numFmtId="0" fontId="30" fillId="2" borderId="28" xfId="122" applyFont="1" applyFill="1" applyBorder="1" applyAlignment="1">
      <alignment horizontal="left" vertical="center"/>
    </xf>
    <xf numFmtId="0" fontId="29" fillId="4" borderId="2" xfId="89" applyFont="1" applyFill="1" applyBorder="1" applyAlignment="1">
      <alignment horizontal="center" vertical="center" wrapText="1"/>
    </xf>
    <xf numFmtId="0" fontId="29" fillId="4" borderId="3" xfId="89" applyFont="1" applyFill="1" applyBorder="1" applyAlignment="1">
      <alignment horizontal="center" vertical="center" wrapText="1"/>
    </xf>
    <xf numFmtId="0" fontId="29" fillId="4" borderId="4" xfId="89" applyFont="1" applyFill="1" applyBorder="1" applyAlignment="1">
      <alignment horizontal="center" vertical="center" wrapText="1"/>
    </xf>
    <xf numFmtId="0" fontId="30" fillId="0" borderId="1" xfId="89" applyFont="1" applyFill="1" applyBorder="1" applyAlignment="1">
      <alignment horizontal="left" vertical="center" wrapText="1"/>
    </xf>
    <xf numFmtId="0" fontId="30" fillId="0" borderId="30" xfId="89" applyFont="1" applyFill="1" applyBorder="1" applyAlignment="1">
      <alignment horizontal="left" vertical="center" wrapText="1"/>
    </xf>
    <xf numFmtId="0" fontId="30" fillId="12" borderId="39" xfId="89" applyFont="1" applyFill="1" applyBorder="1" applyAlignment="1">
      <alignment horizontal="center" vertical="center" wrapText="1"/>
    </xf>
    <xf numFmtId="0" fontId="30" fillId="12" borderId="28" xfId="89" applyFont="1" applyFill="1" applyBorder="1" applyAlignment="1">
      <alignment horizontal="center" vertical="center" wrapText="1"/>
    </xf>
    <xf numFmtId="0" fontId="30" fillId="5" borderId="2" xfId="89" applyFont="1" applyFill="1" applyBorder="1" applyAlignment="1">
      <alignment horizontal="center" vertical="center" wrapText="1"/>
    </xf>
    <xf numFmtId="0" fontId="30" fillId="5" borderId="3" xfId="89" applyFont="1" applyFill="1" applyBorder="1" applyAlignment="1">
      <alignment horizontal="center" vertical="center" wrapText="1"/>
    </xf>
    <xf numFmtId="0" fontId="30" fillId="5" borderId="4" xfId="89" applyFont="1" applyFill="1" applyBorder="1" applyAlignment="1">
      <alignment horizontal="center" vertical="center" wrapText="1"/>
    </xf>
    <xf numFmtId="0" fontId="30" fillId="0" borderId="1" xfId="89" applyFont="1" applyFill="1" applyBorder="1" applyAlignment="1">
      <alignment horizontal="center" vertical="center" wrapText="1"/>
    </xf>
    <xf numFmtId="0" fontId="30" fillId="0" borderId="5" xfId="89" applyFont="1" applyFill="1" applyBorder="1" applyAlignment="1">
      <alignment horizontal="center" vertical="center" wrapText="1"/>
    </xf>
    <xf numFmtId="0" fontId="30" fillId="0" borderId="30" xfId="89" applyFont="1" applyFill="1" applyBorder="1" applyAlignment="1">
      <alignment horizontal="center" vertical="center" wrapText="1"/>
    </xf>
    <xf numFmtId="0" fontId="30" fillId="5" borderId="1" xfId="89" applyFont="1" applyFill="1" applyBorder="1" applyAlignment="1">
      <alignment horizontal="center" vertical="center" wrapText="1"/>
    </xf>
    <xf numFmtId="0" fontId="30" fillId="5" borderId="5" xfId="89" applyFont="1" applyFill="1" applyBorder="1" applyAlignment="1">
      <alignment horizontal="center" vertical="center" wrapText="1"/>
    </xf>
    <xf numFmtId="0" fontId="30" fillId="5" borderId="30" xfId="89" applyFont="1" applyFill="1" applyBorder="1" applyAlignment="1">
      <alignment horizontal="center" vertical="center" wrapText="1"/>
    </xf>
    <xf numFmtId="0" fontId="30" fillId="5" borderId="1" xfId="89" applyFont="1" applyFill="1" applyBorder="1" applyAlignment="1">
      <alignment horizontal="center" vertical="center"/>
    </xf>
    <xf numFmtId="0" fontId="30" fillId="5" borderId="5" xfId="89" applyFont="1" applyFill="1" applyBorder="1" applyAlignment="1">
      <alignment horizontal="center" vertical="center"/>
    </xf>
    <xf numFmtId="0" fontId="30" fillId="5" borderId="33" xfId="89" applyFont="1" applyFill="1" applyBorder="1" applyAlignment="1">
      <alignment horizontal="center" vertical="center" wrapText="1"/>
    </xf>
    <xf numFmtId="0" fontId="30" fillId="5" borderId="41" xfId="89" applyFont="1" applyFill="1" applyBorder="1" applyAlignment="1">
      <alignment horizontal="center" vertical="center" wrapText="1"/>
    </xf>
    <xf numFmtId="0" fontId="30" fillId="9" borderId="1" xfId="89" applyFont="1" applyFill="1" applyBorder="1" applyAlignment="1">
      <alignment horizontal="left" vertical="center" wrapText="1"/>
    </xf>
    <xf numFmtId="0" fontId="30" fillId="9" borderId="5" xfId="89" applyFont="1" applyFill="1" applyBorder="1" applyAlignment="1">
      <alignment horizontal="left" vertical="center" wrapText="1"/>
    </xf>
    <xf numFmtId="0" fontId="30" fillId="0" borderId="5" xfId="89" applyFont="1" applyFill="1" applyBorder="1" applyAlignment="1">
      <alignment horizontal="left" vertical="center" wrapText="1"/>
    </xf>
    <xf numFmtId="0" fontId="30" fillId="12" borderId="2" xfId="89" applyFont="1" applyFill="1" applyBorder="1" applyAlignment="1">
      <alignment horizontal="center" vertical="center" wrapText="1"/>
    </xf>
    <xf numFmtId="0" fontId="30" fillId="12" borderId="3" xfId="89" applyFont="1" applyFill="1" applyBorder="1" applyAlignment="1">
      <alignment horizontal="center" vertical="center" wrapText="1"/>
    </xf>
    <xf numFmtId="0" fontId="30" fillId="12" borderId="4" xfId="89" applyFont="1" applyFill="1" applyBorder="1" applyAlignment="1">
      <alignment horizontal="center" vertical="center" wrapText="1"/>
    </xf>
    <xf numFmtId="0" fontId="30" fillId="4" borderId="2" xfId="89" applyFont="1" applyFill="1" applyBorder="1" applyAlignment="1">
      <alignment horizontal="center" vertical="center" wrapText="1"/>
    </xf>
    <xf numFmtId="0" fontId="30" fillId="4" borderId="3" xfId="89" applyFont="1" applyFill="1" applyBorder="1" applyAlignment="1">
      <alignment horizontal="center" vertical="center" wrapText="1"/>
    </xf>
    <xf numFmtId="0" fontId="30" fillId="4" borderId="4" xfId="89" applyFont="1" applyFill="1" applyBorder="1" applyAlignment="1">
      <alignment horizontal="center" vertical="center" wrapText="1"/>
    </xf>
    <xf numFmtId="0" fontId="27" fillId="0" borderId="0" xfId="89" applyFont="1" applyAlignment="1">
      <alignment horizontal="left" vertical="center" wrapText="1"/>
    </xf>
    <xf numFmtId="0" fontId="30" fillId="8" borderId="1" xfId="89" applyFont="1" applyFill="1" applyBorder="1" applyAlignment="1">
      <alignment horizontal="center" vertical="center" wrapText="1"/>
    </xf>
    <xf numFmtId="0" fontId="30" fillId="8" borderId="5" xfId="89" applyFont="1" applyFill="1" applyBorder="1" applyAlignment="1">
      <alignment horizontal="center" vertical="center" wrapText="1"/>
    </xf>
    <xf numFmtId="0" fontId="27" fillId="8" borderId="1" xfId="89" applyFont="1" applyFill="1" applyBorder="1" applyAlignment="1">
      <alignment horizontal="center" vertical="center" wrapText="1"/>
    </xf>
    <xf numFmtId="0" fontId="27" fillId="8" borderId="5" xfId="89" applyFont="1" applyFill="1" applyBorder="1" applyAlignment="1">
      <alignment horizontal="center" vertical="center" wrapText="1"/>
    </xf>
    <xf numFmtId="0" fontId="30" fillId="8" borderId="2" xfId="89" applyFont="1" applyFill="1" applyBorder="1" applyAlignment="1">
      <alignment horizontal="center" vertical="center" wrapText="1"/>
    </xf>
    <xf numFmtId="0" fontId="30" fillId="8" borderId="3" xfId="89" applyFont="1" applyFill="1" applyBorder="1" applyAlignment="1">
      <alignment horizontal="center" vertical="center" wrapText="1"/>
    </xf>
    <xf numFmtId="0" fontId="30" fillId="8" borderId="4" xfId="89" applyFont="1" applyFill="1" applyBorder="1" applyAlignment="1">
      <alignment horizontal="center" vertical="center" wrapText="1"/>
    </xf>
    <xf numFmtId="0" fontId="30" fillId="17" borderId="2" xfId="89" applyFont="1" applyFill="1" applyBorder="1" applyAlignment="1">
      <alignment horizontal="center" vertical="center" wrapText="1"/>
    </xf>
    <xf numFmtId="0" fontId="30" fillId="17" borderId="3" xfId="89" applyFont="1" applyFill="1" applyBorder="1" applyAlignment="1">
      <alignment horizontal="center" vertical="center" wrapText="1"/>
    </xf>
    <xf numFmtId="0" fontId="30" fillId="17" borderId="4" xfId="89" applyFont="1" applyFill="1" applyBorder="1" applyAlignment="1">
      <alignment horizontal="center" vertical="center" wrapText="1"/>
    </xf>
    <xf numFmtId="0" fontId="27" fillId="8" borderId="30" xfId="89" applyFont="1" applyFill="1" applyBorder="1" applyAlignment="1">
      <alignment horizontal="center" vertical="center" wrapText="1"/>
    </xf>
    <xf numFmtId="0" fontId="30" fillId="8" borderId="9" xfId="89" applyFont="1" applyFill="1" applyBorder="1" applyAlignment="1">
      <alignment horizontal="center" vertical="center" wrapText="1"/>
    </xf>
    <xf numFmtId="0" fontId="30" fillId="8" borderId="51" xfId="89" applyFont="1" applyFill="1" applyBorder="1" applyAlignment="1">
      <alignment horizontal="center" vertical="center" wrapText="1"/>
    </xf>
    <xf numFmtId="0" fontId="30" fillId="8" borderId="13" xfId="89" applyFont="1" applyFill="1" applyBorder="1" applyAlignment="1">
      <alignment horizontal="center" vertical="center" wrapText="1"/>
    </xf>
    <xf numFmtId="0" fontId="30" fillId="8" borderId="24" xfId="89" applyFont="1" applyFill="1" applyBorder="1" applyAlignment="1">
      <alignment horizontal="center" vertical="center" wrapText="1"/>
    </xf>
    <xf numFmtId="0" fontId="29" fillId="13" borderId="2" xfId="89" applyFont="1" applyFill="1" applyBorder="1" applyAlignment="1">
      <alignment horizontal="center" vertical="center" wrapText="1"/>
    </xf>
    <xf numFmtId="0" fontId="29" fillId="13" borderId="3" xfId="89" applyFont="1" applyFill="1" applyBorder="1" applyAlignment="1">
      <alignment horizontal="center" vertical="center" wrapText="1"/>
    </xf>
    <xf numFmtId="0" fontId="29" fillId="13" borderId="4" xfId="89" applyFont="1" applyFill="1" applyBorder="1" applyAlignment="1">
      <alignment horizontal="center" vertical="center" wrapText="1"/>
    </xf>
    <xf numFmtId="0" fontId="30" fillId="8" borderId="33" xfId="89" applyFont="1" applyFill="1" applyBorder="1" applyAlignment="1">
      <alignment horizontal="center" vertical="center" wrapText="1"/>
    </xf>
    <xf numFmtId="0" fontId="30" fillId="8" borderId="43" xfId="89" applyFont="1" applyFill="1" applyBorder="1" applyAlignment="1">
      <alignment horizontal="center" vertical="center" wrapText="1"/>
    </xf>
    <xf numFmtId="0" fontId="30" fillId="8" borderId="1" xfId="89" applyFont="1" applyFill="1" applyBorder="1" applyAlignment="1">
      <alignment horizontal="center" vertical="center"/>
    </xf>
    <xf numFmtId="0" fontId="30" fillId="8" borderId="5" xfId="89" applyFont="1" applyFill="1" applyBorder="1" applyAlignment="1">
      <alignment horizontal="center" vertical="center"/>
    </xf>
    <xf numFmtId="0" fontId="30" fillId="9" borderId="30" xfId="89" applyFont="1" applyFill="1" applyBorder="1" applyAlignment="1">
      <alignment horizontal="left" vertical="center" wrapText="1"/>
    </xf>
    <xf numFmtId="0" fontId="30" fillId="8" borderId="30" xfId="89" applyFont="1" applyFill="1" applyBorder="1" applyAlignment="1">
      <alignment horizontal="center" vertical="center" wrapText="1"/>
    </xf>
    <xf numFmtId="0" fontId="30" fillId="14" borderId="2" xfId="89" applyFont="1" applyFill="1" applyBorder="1" applyAlignment="1">
      <alignment horizontal="center" vertical="center" wrapText="1"/>
    </xf>
    <xf numFmtId="0" fontId="30" fillId="14" borderId="3" xfId="89" applyFont="1" applyFill="1" applyBorder="1" applyAlignment="1">
      <alignment horizontal="center" vertical="center" wrapText="1"/>
    </xf>
    <xf numFmtId="0" fontId="30" fillId="14" borderId="4" xfId="89" applyFont="1" applyFill="1" applyBorder="1" applyAlignment="1">
      <alignment horizontal="center" vertical="center" wrapText="1"/>
    </xf>
    <xf numFmtId="0" fontId="26" fillId="12" borderId="2" xfId="89" applyFont="1" applyFill="1" applyBorder="1" applyAlignment="1">
      <alignment horizontal="center" vertical="center" wrapText="1"/>
    </xf>
    <xf numFmtId="0" fontId="26" fillId="12" borderId="3" xfId="89" applyFont="1" applyFill="1" applyBorder="1" applyAlignment="1">
      <alignment horizontal="center" vertical="center" wrapText="1"/>
    </xf>
    <xf numFmtId="0" fontId="26" fillId="12" borderId="4" xfId="89" applyFont="1" applyFill="1" applyBorder="1" applyAlignment="1">
      <alignment horizontal="center" vertical="center" wrapText="1"/>
    </xf>
    <xf numFmtId="0" fontId="26" fillId="12" borderId="39" xfId="89" applyFont="1" applyFill="1" applyBorder="1" applyAlignment="1">
      <alignment horizontal="center" vertical="center" wrapText="1"/>
    </xf>
    <xf numFmtId="0" fontId="26" fillId="12" borderId="28" xfId="89" applyFont="1" applyFill="1" applyBorder="1" applyAlignment="1">
      <alignment horizontal="center" vertical="center" wrapText="1"/>
    </xf>
    <xf numFmtId="0" fontId="26" fillId="12" borderId="41" xfId="89" applyFont="1" applyFill="1" applyBorder="1" applyAlignment="1">
      <alignment horizontal="center" vertical="center" wrapText="1"/>
    </xf>
    <xf numFmtId="0" fontId="29" fillId="14" borderId="2" xfId="89" applyFont="1" applyFill="1" applyBorder="1" applyAlignment="1">
      <alignment horizontal="center" vertical="center" wrapText="1"/>
    </xf>
    <xf numFmtId="0" fontId="29" fillId="14" borderId="3" xfId="89" applyFont="1" applyFill="1" applyBorder="1" applyAlignment="1">
      <alignment horizontal="center" vertical="center" wrapText="1"/>
    </xf>
    <xf numFmtId="0" fontId="29" fillId="14" borderId="4" xfId="89" applyFont="1" applyFill="1" applyBorder="1" applyAlignment="1">
      <alignment horizontal="center" vertical="center" wrapText="1"/>
    </xf>
    <xf numFmtId="0" fontId="30" fillId="15" borderId="2" xfId="89" applyFont="1" applyFill="1" applyBorder="1" applyAlignment="1">
      <alignment horizontal="center" vertical="center" wrapText="1"/>
    </xf>
    <xf numFmtId="0" fontId="30" fillId="15" borderId="3" xfId="89" applyFont="1" applyFill="1" applyBorder="1" applyAlignment="1">
      <alignment horizontal="center" vertical="center" wrapText="1"/>
    </xf>
    <xf numFmtId="0" fontId="30" fillId="15" borderId="4" xfId="89" applyFont="1" applyFill="1" applyBorder="1" applyAlignment="1">
      <alignment horizontal="center" vertical="center" wrapText="1"/>
    </xf>
    <xf numFmtId="0" fontId="30" fillId="15" borderId="1" xfId="89" applyFont="1" applyFill="1" applyBorder="1" applyAlignment="1">
      <alignment horizontal="center" vertical="center" wrapText="1"/>
    </xf>
    <xf numFmtId="0" fontId="30" fillId="15" borderId="30" xfId="89" applyFont="1" applyFill="1" applyBorder="1" applyAlignment="1">
      <alignment horizontal="center" vertical="center" wrapText="1"/>
    </xf>
    <xf numFmtId="0" fontId="27" fillId="15" borderId="1" xfId="89" applyFont="1" applyFill="1" applyBorder="1" applyAlignment="1">
      <alignment horizontal="center" vertical="center" wrapText="1"/>
    </xf>
    <xf numFmtId="0" fontId="27" fillId="15" borderId="30" xfId="89" applyFont="1" applyFill="1" applyBorder="1" applyAlignment="1">
      <alignment horizontal="center" vertical="center" wrapText="1"/>
    </xf>
    <xf numFmtId="0" fontId="27" fillId="0" borderId="52" xfId="89" applyFont="1" applyBorder="1" applyAlignment="1" applyProtection="1">
      <alignment horizontal="center" vertical="center" wrapText="1"/>
    </xf>
    <xf numFmtId="0" fontId="27" fillId="0" borderId="26" xfId="89" applyFont="1" applyBorder="1" applyAlignment="1" applyProtection="1">
      <alignment horizontal="center" vertical="center" wrapText="1"/>
    </xf>
    <xf numFmtId="0" fontId="30" fillId="0" borderId="36" xfId="89" applyFont="1" applyBorder="1" applyAlignment="1" applyProtection="1">
      <alignment horizontal="center" vertical="center" wrapText="1"/>
    </xf>
    <xf numFmtId="0" fontId="30" fillId="0" borderId="32" xfId="89" applyFont="1" applyBorder="1" applyAlignment="1" applyProtection="1">
      <alignment horizontal="center" vertical="center" wrapText="1"/>
    </xf>
    <xf numFmtId="0" fontId="30" fillId="0" borderId="39" xfId="89" applyFont="1" applyBorder="1" applyAlignment="1" applyProtection="1">
      <alignment horizontal="center" vertical="center" wrapText="1"/>
    </xf>
    <xf numFmtId="0" fontId="30" fillId="0" borderId="10" xfId="89" applyFont="1" applyBorder="1" applyAlignment="1" applyProtection="1">
      <alignment horizontal="left" vertical="center" wrapText="1"/>
    </xf>
    <xf numFmtId="0" fontId="30" fillId="0" borderId="17" xfId="89" applyFont="1" applyBorder="1" applyAlignment="1" applyProtection="1">
      <alignment horizontal="left" vertical="center" wrapText="1"/>
    </xf>
    <xf numFmtId="0" fontId="30" fillId="0" borderId="21" xfId="89" applyFont="1" applyBorder="1" applyAlignment="1" applyProtection="1">
      <alignment horizontal="left" vertical="center" wrapText="1"/>
    </xf>
    <xf numFmtId="0" fontId="27" fillId="0" borderId="8" xfId="89" applyFont="1" applyBorder="1" applyAlignment="1" applyProtection="1">
      <alignment horizontal="center" vertical="center" wrapText="1"/>
    </xf>
    <xf numFmtId="0" fontId="27" fillId="0" borderId="31" xfId="89" applyFont="1" applyBorder="1" applyAlignment="1" applyProtection="1">
      <alignment horizontal="center" vertical="center" wrapText="1"/>
    </xf>
    <xf numFmtId="0" fontId="27" fillId="0" borderId="16" xfId="89" applyFont="1" applyBorder="1" applyAlignment="1" applyProtection="1">
      <alignment horizontal="center" vertical="center" wrapText="1"/>
    </xf>
    <xf numFmtId="0" fontId="27" fillId="0" borderId="0" xfId="89" applyFont="1" applyBorder="1" applyAlignment="1" applyProtection="1">
      <alignment horizontal="left"/>
      <protection locked="0"/>
    </xf>
    <xf numFmtId="0" fontId="26" fillId="0" borderId="2" xfId="89" applyFont="1" applyBorder="1" applyAlignment="1">
      <alignment horizontal="center" vertical="center" wrapText="1"/>
    </xf>
    <xf numFmtId="0" fontId="26" fillId="0" borderId="3" xfId="89" applyFont="1" applyBorder="1" applyAlignment="1">
      <alignment horizontal="center" vertical="center" wrapText="1"/>
    </xf>
    <xf numFmtId="0" fontId="26" fillId="0" borderId="4" xfId="89" applyFont="1" applyBorder="1" applyAlignment="1">
      <alignment horizontal="center" vertical="center" wrapText="1"/>
    </xf>
    <xf numFmtId="0" fontId="25" fillId="0" borderId="36" xfId="89" applyFont="1" applyBorder="1" applyAlignment="1">
      <alignment horizontal="center" vertical="center"/>
    </xf>
    <xf numFmtId="0" fontId="25" fillId="0" borderId="35" xfId="89" applyFont="1" applyBorder="1" applyAlignment="1">
      <alignment horizontal="center" vertical="center"/>
    </xf>
    <xf numFmtId="0" fontId="25" fillId="0" borderId="33" xfId="89" applyFont="1" applyBorder="1" applyAlignment="1">
      <alignment horizontal="center" vertical="center"/>
    </xf>
  </cellXfs>
  <cellStyles count="123">
    <cellStyle name="Comma0" xfId="16"/>
    <cellStyle name="Comma0 2" xfId="94"/>
    <cellStyle name="Euro" xfId="2"/>
    <cellStyle name="Euro 2" xfId="43"/>
    <cellStyle name="Euro 2 2" xfId="44"/>
    <cellStyle name="Euro 2 2 2" xfId="45"/>
    <cellStyle name="Euro 2 2_Production et charges élevage" xfId="46"/>
    <cellStyle name="Euro 2 3" xfId="47"/>
    <cellStyle name="Euro 2_Production et charges élevage" xfId="48"/>
    <cellStyle name="Euro 3" xfId="49"/>
    <cellStyle name="Euro 3 2" xfId="50"/>
    <cellStyle name="Euro 3_Production et charges élevage" xfId="51"/>
    <cellStyle name="Euro 4" xfId="52"/>
    <cellStyle name="Euro_Production et charges élevage" xfId="53"/>
    <cellStyle name="Milliers" xfId="30" builtinId="3"/>
    <cellStyle name="Milliers 10" xfId="81"/>
    <cellStyle name="Milliers 10 2" xfId="85"/>
    <cellStyle name="Milliers 10 3" xfId="111"/>
    <cellStyle name="Milliers 11" xfId="83"/>
    <cellStyle name="Milliers 11 2" xfId="113"/>
    <cellStyle name="Milliers 12" xfId="103"/>
    <cellStyle name="Milliers 13" xfId="120"/>
    <cellStyle name="Milliers 2" xfId="3"/>
    <cellStyle name="Milliers 2 2" xfId="12"/>
    <cellStyle name="Milliers 2 2 2" xfId="14"/>
    <cellStyle name="Milliers 2 2 2 2" xfId="93"/>
    <cellStyle name="Milliers 2 2_Irrigation" xfId="23"/>
    <cellStyle name="Milliers 2 3" xfId="40"/>
    <cellStyle name="Milliers 2 3 2" xfId="107"/>
    <cellStyle name="Milliers 2 4" xfId="87"/>
    <cellStyle name="Milliers 2 4 2" xfId="116"/>
    <cellStyle name="Milliers 2 5" xfId="91"/>
    <cellStyle name="Milliers 3" xfId="4"/>
    <cellStyle name="Milliers 3 2" xfId="17"/>
    <cellStyle name="Milliers 4" xfId="22"/>
    <cellStyle name="Milliers 4 2" xfId="97"/>
    <cellStyle name="Milliers 5" xfId="24"/>
    <cellStyle name="Milliers 5 2" xfId="78"/>
    <cellStyle name="Milliers 5 2 2" xfId="109"/>
    <cellStyle name="Milliers 6" xfId="18"/>
    <cellStyle name="Milliers 6 2" xfId="25"/>
    <cellStyle name="Milliers 6 2 2" xfId="98"/>
    <cellStyle name="Milliers 6 3" xfId="84"/>
    <cellStyle name="Milliers 6 3 2" xfId="114"/>
    <cellStyle name="Milliers 6 4" xfId="95"/>
    <cellStyle name="Milliers 7" xfId="27"/>
    <cellStyle name="Milliers 7 2" xfId="100"/>
    <cellStyle name="Milliers 8" xfId="32"/>
    <cellStyle name="Milliers 8 2" xfId="36"/>
    <cellStyle name="Milliers 8 2 2" xfId="105"/>
    <cellStyle name="Milliers 8 3" xfId="104"/>
    <cellStyle name="Milliers 9" xfId="42"/>
    <cellStyle name="Milliers 9 2" xfId="90"/>
    <cellStyle name="Monetaire" xfId="5"/>
    <cellStyle name="Monetaire [0]" xfId="6"/>
    <cellStyle name="Normal" xfId="0" builtinId="0"/>
    <cellStyle name="Normal 10" xfId="19"/>
    <cellStyle name="Normal 11" xfId="38"/>
    <cellStyle name="Normal 11 2" xfId="77"/>
    <cellStyle name="Normal 12" xfId="80"/>
    <cellStyle name="Normal 12 2" xfId="110"/>
    <cellStyle name="Normal 13" xfId="82"/>
    <cellStyle name="Normal 13 2" xfId="112"/>
    <cellStyle name="Normal 14" xfId="89"/>
    <cellStyle name="Normal 14 2" xfId="118"/>
    <cellStyle name="Normal 15" xfId="119"/>
    <cellStyle name="Normal 16" xfId="122"/>
    <cellStyle name="Normal 2" xfId="7"/>
    <cellStyle name="Normal 2 2" xfId="11"/>
    <cellStyle name="Normal 2 2 2" xfId="37"/>
    <cellStyle name="Normal 2 3" xfId="15"/>
    <cellStyle name="Normal 2_Production et charges élevage" xfId="54"/>
    <cellStyle name="Normal 3" xfId="8"/>
    <cellStyle name="Normal 3 2" xfId="55"/>
    <cellStyle name="Normal 4" xfId="9"/>
    <cellStyle name="Normal 4 2" xfId="20"/>
    <cellStyle name="Normal 4 3" xfId="56"/>
    <cellStyle name="Normal 4 4" xfId="57"/>
    <cellStyle name="Normal 4 5" xfId="58"/>
    <cellStyle name="Normal 4 6" xfId="86"/>
    <cellStyle name="Normal 4 6 2" xfId="115"/>
    <cellStyle name="Normal 4 7" xfId="92"/>
    <cellStyle name="Normal 5" xfId="13"/>
    <cellStyle name="Normal 5 2" xfId="59"/>
    <cellStyle name="Normal 5 3" xfId="60"/>
    <cellStyle name="Normal 5 4" xfId="61"/>
    <cellStyle name="Normal 5 5" xfId="62"/>
    <cellStyle name="Normal 6" xfId="21"/>
    <cellStyle name="Normal 6 2" xfId="63"/>
    <cellStyle name="Normal 6 3" xfId="64"/>
    <cellStyle name="Normal 6 4" xfId="65"/>
    <cellStyle name="Normal 6 5" xfId="66"/>
    <cellStyle name="Normal 6 6" xfId="96"/>
    <cellStyle name="Normal 7" xfId="26"/>
    <cellStyle name="Normal 7 2" xfId="67"/>
    <cellStyle name="Normal 7 3" xfId="68"/>
    <cellStyle name="Normal 7 4" xfId="69"/>
    <cellStyle name="Normal 7 5" xfId="70"/>
    <cellStyle name="Normal 7 6" xfId="99"/>
    <cellStyle name="Normal 8" xfId="28"/>
    <cellStyle name="Normal 8 2" xfId="76"/>
    <cellStyle name="Normal 8 3" xfId="101"/>
    <cellStyle name="Normal 9" xfId="31"/>
    <cellStyle name="Normal 9 2" xfId="34"/>
    <cellStyle name="Pourcentage" xfId="1" builtinId="5"/>
    <cellStyle name="Pourcentage 2" xfId="10"/>
    <cellStyle name="Pourcentage 3" xfId="29"/>
    <cellStyle name="Pourcentage 3 2" xfId="71"/>
    <cellStyle name="Pourcentage 3 3" xfId="88"/>
    <cellStyle name="Pourcentage 3 3 2" xfId="117"/>
    <cellStyle name="Pourcentage 3 4" xfId="102"/>
    <cellStyle name="Pourcentage 4" xfId="33"/>
    <cellStyle name="Pourcentage 4 2" xfId="35"/>
    <cellStyle name="Pourcentage 4 3" xfId="72"/>
    <cellStyle name="Pourcentage 5" xfId="39"/>
    <cellStyle name="Pourcentage 5 2" xfId="106"/>
    <cellStyle name="Pourcentage 6" xfId="41"/>
    <cellStyle name="Pourcentage 6 2" xfId="108"/>
    <cellStyle name="Pourcentage 7" xfId="73"/>
    <cellStyle name="Pourcentage 7 2" xfId="74"/>
    <cellStyle name="Pourcentage 8" xfId="121"/>
    <cellStyle name="Pourcentage 9" xfId="75"/>
    <cellStyle name="Pourcentage 9 2" xfId="79"/>
  </cellStyles>
  <dxfs count="0"/>
  <tableStyles count="0" defaultTableStyle="TableStyleMedium2" defaultPivotStyle="PivotStyleLight16"/>
  <colors>
    <mruColors>
      <color rgb="FFFFFFCC"/>
      <color rgb="FFFFFFA6"/>
      <color rgb="FFFFFFD9"/>
      <color rgb="FFFFFF7D"/>
      <color rgb="FFEFF2D6"/>
      <color rgb="FFE3E9B9"/>
      <color rgb="FFDDE4AA"/>
      <color rgb="FFCCCC00"/>
      <color rgb="FFFFFFFF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Exploitation ...........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31694857963789402"/>
          <c:y val="1.6350311945272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Echelles'!$C$4</c:f>
              <c:strCache>
                <c:ptCount val="1"/>
                <c:pt idx="0">
                  <c:v>Campagne agricole 
………….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70C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9BA-49D0-89BA-08247EF3E6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BA-49D0-89BA-08247EF3E6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BA-49D0-89BA-08247EF3E6C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Echelles'!$B$5:$B$7</c:f>
              <c:strCache>
                <c:ptCount val="3"/>
                <c:pt idx="0">
                  <c:v>Agroenvironnementale</c:v>
                </c:pt>
                <c:pt idx="1">
                  <c:v>Socio territoriale</c:v>
                </c:pt>
                <c:pt idx="2">
                  <c:v>Economique</c:v>
                </c:pt>
              </c:strCache>
            </c:strRef>
          </c:cat>
          <c:val>
            <c:numRef>
              <c:f>'3 Echelles'!$C$5:$C$7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BA-49D0-89BA-08247EF3E6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87830904"/>
        <c:axId val="2090628824"/>
      </c:barChart>
      <c:catAx>
        <c:axId val="208783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fr-FR"/>
          </a:p>
        </c:txPr>
        <c:crossAx val="2090628824"/>
        <c:crosses val="autoZero"/>
        <c:auto val="1"/>
        <c:lblAlgn val="ctr"/>
        <c:lblOffset val="100"/>
        <c:noMultiLvlLbl val="0"/>
      </c:catAx>
      <c:valAx>
        <c:axId val="2090628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87830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>
                <a:latin typeface="+mj-lt"/>
              </a:defRPr>
            </a:pPr>
            <a:r>
              <a:rPr lang="fr-FR" sz="2000" b="1" i="0" baseline="0">
                <a:effectLst/>
                <a:latin typeface="+mj-lt"/>
              </a:rPr>
              <a:t>Scores des différentes composantes de durabilité de l'exploitation </a:t>
            </a:r>
            <a:endParaRPr lang="fr-FR" sz="20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4948217707570399"/>
          <c:y val="2.89707425776150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5346487906433"/>
          <c:y val="0.189997227023773"/>
          <c:w val="0.44760886832552199"/>
          <c:h val="0.73902070061080105"/>
        </c:manualLayout>
      </c:layout>
      <c:radarChart>
        <c:radarStyle val="marker"/>
        <c:varyColors val="0"/>
        <c:ser>
          <c:idx val="4"/>
          <c:order val="0"/>
          <c:tx>
            <c:strRef>
              <c:f>Radar!$I$2</c:f>
              <c:strCache>
                <c:ptCount val="1"/>
                <c:pt idx="0">
                  <c:v>SI</c:v>
                </c:pt>
              </c:strCache>
            </c:strRef>
          </c:tx>
          <c:spPr>
            <a:ln w="38100">
              <a:solidFill>
                <a:srgbClr val="5B9BD5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Radar!$F$3:$F$11</c:f>
              <c:strCache>
                <c:ptCount val="9"/>
                <c:pt idx="0">
                  <c:v>Diversité</c:v>
                </c:pt>
                <c:pt idx="1">
                  <c:v>Organisation de l’espace</c:v>
                </c:pt>
                <c:pt idx="2">
                  <c:v>Pratiques agricoles</c:v>
                </c:pt>
                <c:pt idx="3">
                  <c:v>Qualité des produits et valorisation du terroir</c:v>
                </c:pt>
                <c:pt idx="4">
                  <c:v>Emploi et services</c:v>
                </c:pt>
                <c:pt idx="5">
                  <c:v>Éthique et développement humain</c:v>
                </c:pt>
                <c:pt idx="6">
                  <c:v>Viabilité</c:v>
                </c:pt>
                <c:pt idx="7">
                  <c:v>Indépendance</c:v>
                </c:pt>
                <c:pt idx="8">
                  <c:v>Efficience</c:v>
                </c:pt>
              </c:strCache>
            </c:strRef>
          </c:cat>
          <c:val>
            <c:numRef>
              <c:f>Radar!$I$3:$I$11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6-48F3-BF3A-18BAEDAFCF2F}"/>
            </c:ext>
          </c:extLst>
        </c:ser>
        <c:ser>
          <c:idx val="1"/>
          <c:order val="1"/>
          <c:tx>
            <c:strRef>
              <c:f>Radar!$J$2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Radar!$F$3:$F$11</c:f>
              <c:strCache>
                <c:ptCount val="9"/>
                <c:pt idx="0">
                  <c:v>Diversité</c:v>
                </c:pt>
                <c:pt idx="1">
                  <c:v>Organisation de l’espace</c:v>
                </c:pt>
                <c:pt idx="2">
                  <c:v>Pratiques agricoles</c:v>
                </c:pt>
                <c:pt idx="3">
                  <c:v>Qualité des produits et valorisation du terroir</c:v>
                </c:pt>
                <c:pt idx="4">
                  <c:v>Emploi et services</c:v>
                </c:pt>
                <c:pt idx="5">
                  <c:v>Éthique et développement humain</c:v>
                </c:pt>
                <c:pt idx="6">
                  <c:v>Viabilité</c:v>
                </c:pt>
                <c:pt idx="7">
                  <c:v>Indépendance</c:v>
                </c:pt>
                <c:pt idx="8">
                  <c:v>Efficience</c:v>
                </c:pt>
              </c:strCache>
            </c:strRef>
          </c:cat>
          <c:val>
            <c:numRef>
              <c:f>Radar!$J$3:$J$11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6-48F3-BF3A-18BAEDAFC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323448"/>
        <c:axId val="2090327016"/>
      </c:radarChart>
      <c:catAx>
        <c:axId val="2090323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90327016"/>
        <c:crosses val="autoZero"/>
        <c:auto val="0"/>
        <c:lblAlgn val="ctr"/>
        <c:lblOffset val="100"/>
        <c:noMultiLvlLbl val="0"/>
      </c:catAx>
      <c:valAx>
        <c:axId val="209032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032344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773905</xdr:colOff>
      <xdr:row>0</xdr:row>
      <xdr:rowOff>161585</xdr:rowOff>
    </xdr:from>
    <xdr:to>
      <xdr:col>13</xdr:col>
      <xdr:colOff>690562</xdr:colOff>
      <xdr:row>21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184833</xdr:rowOff>
    </xdr:from>
    <xdr:to>
      <xdr:col>10</xdr:col>
      <xdr:colOff>81642</xdr:colOff>
      <xdr:row>47</xdr:row>
      <xdr:rowOff>27215</xdr:rowOff>
    </xdr:to>
    <xdr:graphicFrame macro="">
      <xdr:nvGraphicFramePr>
        <xdr:cNvPr id="3" name="Graphique 1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ffre-ADI%202007\EPANDAGE-GUELMIM\EG_Lot1\EG_L1_PhaseI\Documents%20and%20Settings\benna%20aziz\Bureau\Guelmim\Apd-Chich.me3\apd-def\tgse-PE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T-OCC-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toussa\Desktop\Assolement_UP%20Cosum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&#251;t%20d&#233;veloppeme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IS"/>
      <sheetName val="renver.p1"/>
      <sheetName val="poinç.p1"/>
      <sheetName val="gliss."/>
      <sheetName val="Feaffuil"/>
      <sheetName val="métre"/>
      <sheetName val="MET"/>
      <sheetName val="est"/>
      <sheetName val="Occupation du sol AI"/>
      <sheetName val="Blé dur-so"/>
      <sheetName val="Récap Coûts-Marges"/>
      <sheetName val="Blé tendre-so"/>
      <sheetName val="Maïs FP-so"/>
      <sheetName val="Maïs FE-so"/>
      <sheetName val="Haricot sec-so"/>
      <sheetName val="PDT-so"/>
      <sheetName val="Carotte-so"/>
      <sheetName val="Olivier-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zpa"/>
      <sheetName val="Feuil4"/>
      <sheetName val="mét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l"/>
      <sheetName val="Assolement_UP Cosumar"/>
      <sheetName val="Assolement_UP Cosumar.xlsx"/>
    </sheetNames>
    <definedNames>
      <definedName name="Calc_Crédit" refersTo="#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ût développemen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F59"/>
  <sheetViews>
    <sheetView zoomScale="50" zoomScaleNormal="50" zoomScalePageLayoutView="50" workbookViewId="0">
      <selection activeCell="F38" sqref="F38"/>
    </sheetView>
  </sheetViews>
  <sheetFormatPr baseColWidth="10" defaultColWidth="11.42578125" defaultRowHeight="15" x14ac:dyDescent="0.2"/>
  <cols>
    <col min="1" max="1" width="18.42578125" style="61" customWidth="1"/>
    <col min="2" max="2" width="29.42578125" style="61" bestFit="1" customWidth="1"/>
    <col min="3" max="3" width="24.42578125" style="61" customWidth="1"/>
    <col min="4" max="4" width="21.28515625" style="61" customWidth="1"/>
    <col min="5" max="5" width="26" style="61" customWidth="1"/>
    <col min="6" max="6" width="19" style="61" customWidth="1"/>
    <col min="7" max="16384" width="11.42578125" style="61"/>
  </cols>
  <sheetData>
    <row r="1" spans="2:6" ht="28.5" customHeight="1" x14ac:dyDescent="0.2">
      <c r="B1" s="296" t="s">
        <v>102</v>
      </c>
      <c r="C1" s="80"/>
      <c r="D1" s="80"/>
    </row>
    <row r="2" spans="2:6" ht="29.25" customHeight="1" x14ac:dyDescent="0.2">
      <c r="B2" s="297" t="s">
        <v>104</v>
      </c>
      <c r="C2" s="96"/>
    </row>
    <row r="3" spans="2:6" ht="21.75" customHeight="1" x14ac:dyDescent="0.2"/>
    <row r="4" spans="2:6" ht="21.75" customHeight="1" x14ac:dyDescent="0.2">
      <c r="B4" s="297" t="s">
        <v>17</v>
      </c>
    </row>
    <row r="5" spans="2:6" ht="21.75" customHeight="1" x14ac:dyDescent="0.2"/>
    <row r="6" spans="2:6" ht="36.75" customHeight="1" x14ac:dyDescent="0.2">
      <c r="B6" s="295" t="s">
        <v>18</v>
      </c>
      <c r="C6" s="295" t="s">
        <v>19</v>
      </c>
      <c r="D6" s="295" t="s">
        <v>20</v>
      </c>
      <c r="E6" s="295" t="s">
        <v>21</v>
      </c>
      <c r="F6" s="295" t="s">
        <v>22</v>
      </c>
    </row>
    <row r="7" spans="2:6" ht="21.75" customHeight="1" x14ac:dyDescent="0.2">
      <c r="B7" s="318"/>
      <c r="C7" s="318"/>
      <c r="D7" s="318"/>
      <c r="E7" s="318" t="s">
        <v>1</v>
      </c>
      <c r="F7" s="318" t="s">
        <v>209</v>
      </c>
    </row>
    <row r="8" spans="2:6" ht="21.75" customHeight="1" x14ac:dyDescent="0.2">
      <c r="B8" s="267"/>
      <c r="C8" s="267"/>
      <c r="D8" s="267"/>
      <c r="E8" s="267" t="s">
        <v>1</v>
      </c>
      <c r="F8" s="267"/>
    </row>
    <row r="9" spans="2:6" ht="21.75" customHeight="1" x14ac:dyDescent="0.2">
      <c r="B9" s="97">
        <f>SUM(B7:B8)</f>
        <v>0</v>
      </c>
      <c r="C9" s="97" t="s">
        <v>0</v>
      </c>
      <c r="D9" s="97"/>
      <c r="E9" s="97"/>
      <c r="F9" s="97"/>
    </row>
    <row r="10" spans="2:6" ht="21.75" customHeight="1" x14ac:dyDescent="0.2">
      <c r="B10" s="102"/>
      <c r="C10" s="102"/>
      <c r="D10" s="102"/>
      <c r="E10" s="102"/>
      <c r="F10" s="102"/>
    </row>
    <row r="11" spans="2:6" ht="21.75" customHeight="1" x14ac:dyDescent="0.2">
      <c r="B11" s="313" t="s">
        <v>23</v>
      </c>
      <c r="C11" s="294" t="s">
        <v>24</v>
      </c>
      <c r="D11" s="102"/>
      <c r="E11" s="102"/>
    </row>
    <row r="12" spans="2:6" ht="21.75" customHeight="1" x14ac:dyDescent="0.2">
      <c r="B12" s="298" t="s">
        <v>248</v>
      </c>
      <c r="C12" s="317"/>
      <c r="D12" s="102"/>
      <c r="E12" s="102"/>
    </row>
    <row r="13" spans="2:6" ht="21.75" customHeight="1" x14ac:dyDescent="0.2">
      <c r="B13" s="298" t="s">
        <v>247</v>
      </c>
      <c r="C13" s="317"/>
      <c r="D13" s="102"/>
      <c r="E13" s="102"/>
    </row>
    <row r="14" spans="2:6" ht="21.75" customHeight="1" x14ac:dyDescent="0.2">
      <c r="B14" s="298"/>
      <c r="C14" s="317"/>
      <c r="D14" s="102"/>
      <c r="E14" s="102"/>
    </row>
    <row r="15" spans="2:6" ht="21.75" customHeight="1" x14ac:dyDescent="0.2">
      <c r="B15" s="298"/>
      <c r="C15" s="319"/>
      <c r="D15" s="102"/>
      <c r="E15" s="102"/>
    </row>
    <row r="16" spans="2:6" ht="21.75" customHeight="1" x14ac:dyDescent="0.2">
      <c r="B16" s="320" t="s">
        <v>25</v>
      </c>
      <c r="C16" s="321">
        <f>SUM(C12:C15)</f>
        <v>0</v>
      </c>
      <c r="D16" s="102"/>
      <c r="E16" s="102"/>
    </row>
    <row r="17" spans="2:6" ht="21.75" customHeight="1" x14ac:dyDescent="0.2">
      <c r="B17" s="322"/>
      <c r="C17" s="322"/>
    </row>
    <row r="18" spans="2:6" ht="38.25" customHeight="1" x14ac:dyDescent="0.2">
      <c r="B18" s="297" t="s">
        <v>26</v>
      </c>
    </row>
    <row r="19" spans="2:6" ht="21.75" customHeight="1" x14ac:dyDescent="0.2"/>
    <row r="20" spans="2:6" ht="21.75" customHeight="1" x14ac:dyDescent="0.2">
      <c r="B20" s="323" t="s">
        <v>210</v>
      </c>
      <c r="C20" s="323"/>
      <c r="D20" s="323"/>
      <c r="E20" s="323"/>
    </row>
    <row r="21" spans="2:6" s="103" customFormat="1" ht="21.75" customHeight="1" x14ac:dyDescent="0.2">
      <c r="B21" s="299" t="s">
        <v>2</v>
      </c>
      <c r="C21" s="299" t="s">
        <v>3</v>
      </c>
      <c r="D21" s="299" t="s">
        <v>27</v>
      </c>
      <c r="E21" s="299" t="s">
        <v>211</v>
      </c>
    </row>
    <row r="22" spans="2:6" s="98" customFormat="1" ht="21" customHeight="1" x14ac:dyDescent="0.2">
      <c r="B22" s="300" t="s">
        <v>4</v>
      </c>
      <c r="C22" s="301">
        <f>SUM(C23:C24)</f>
        <v>0</v>
      </c>
      <c r="D22" s="302" t="str">
        <f>IF($C$36="","",C22/$C$36)</f>
        <v/>
      </c>
      <c r="E22" s="303"/>
      <c r="F22" s="104"/>
    </row>
    <row r="23" spans="2:6" s="98" customFormat="1" ht="21" customHeight="1" x14ac:dyDescent="0.2">
      <c r="B23" s="304"/>
      <c r="C23" s="305"/>
      <c r="D23" s="302" t="str">
        <f t="shared" ref="D23:D34" si="0">IF($C$36="","",C23/$C$36)</f>
        <v/>
      </c>
      <c r="E23" s="306"/>
      <c r="F23" s="104"/>
    </row>
    <row r="24" spans="2:6" s="98" customFormat="1" ht="21" customHeight="1" x14ac:dyDescent="0.2">
      <c r="B24" s="304"/>
      <c r="C24" s="305"/>
      <c r="D24" s="302" t="str">
        <f t="shared" si="0"/>
        <v/>
      </c>
      <c r="E24" s="306"/>
      <c r="F24" s="104"/>
    </row>
    <row r="25" spans="2:6" s="98" customFormat="1" ht="21" customHeight="1" x14ac:dyDescent="0.2">
      <c r="B25" s="300" t="s">
        <v>5</v>
      </c>
      <c r="C25" s="301"/>
      <c r="D25" s="302" t="str">
        <f t="shared" si="0"/>
        <v/>
      </c>
      <c r="E25" s="303"/>
      <c r="F25" s="104"/>
    </row>
    <row r="26" spans="2:6" s="98" customFormat="1" ht="21" customHeight="1" x14ac:dyDescent="0.2">
      <c r="B26" s="304"/>
      <c r="C26" s="305"/>
      <c r="D26" s="302" t="str">
        <f t="shared" si="0"/>
        <v/>
      </c>
      <c r="E26" s="306"/>
      <c r="F26" s="104"/>
    </row>
    <row r="27" spans="2:6" s="98" customFormat="1" ht="21" customHeight="1" x14ac:dyDescent="0.2">
      <c r="B27" s="304"/>
      <c r="C27" s="305"/>
      <c r="D27" s="302" t="str">
        <f t="shared" si="0"/>
        <v/>
      </c>
      <c r="E27" s="306"/>
      <c r="F27" s="104"/>
    </row>
    <row r="28" spans="2:6" s="98" customFormat="1" ht="21" customHeight="1" x14ac:dyDescent="0.2">
      <c r="B28" s="300" t="s">
        <v>98</v>
      </c>
      <c r="C28" s="301">
        <f>SUM(C29:C30)</f>
        <v>0</v>
      </c>
      <c r="D28" s="302" t="str">
        <f t="shared" si="0"/>
        <v/>
      </c>
      <c r="E28" s="303"/>
      <c r="F28" s="104"/>
    </row>
    <row r="29" spans="2:6" s="98" customFormat="1" ht="21" customHeight="1" x14ac:dyDescent="0.2">
      <c r="B29" s="304"/>
      <c r="C29" s="305"/>
      <c r="D29" s="302" t="str">
        <f t="shared" si="0"/>
        <v/>
      </c>
      <c r="E29" s="306"/>
      <c r="F29" s="105"/>
    </row>
    <row r="30" spans="2:6" s="98" customFormat="1" ht="21" customHeight="1" x14ac:dyDescent="0.2">
      <c r="B30" s="304"/>
      <c r="C30" s="305"/>
      <c r="D30" s="302" t="str">
        <f t="shared" si="0"/>
        <v/>
      </c>
      <c r="E30" s="306"/>
    </row>
    <row r="31" spans="2:6" s="98" customFormat="1" ht="21" customHeight="1" x14ac:dyDescent="0.2">
      <c r="B31" s="300" t="s">
        <v>212</v>
      </c>
      <c r="C31" s="301">
        <f>SUM(C32:C33)</f>
        <v>0</v>
      </c>
      <c r="D31" s="302" t="str">
        <f t="shared" si="0"/>
        <v/>
      </c>
      <c r="E31" s="303"/>
      <c r="F31" s="104"/>
    </row>
    <row r="32" spans="2:6" s="98" customFormat="1" ht="21" customHeight="1" x14ac:dyDescent="0.2">
      <c r="B32" s="304"/>
      <c r="C32" s="305"/>
      <c r="D32" s="302" t="str">
        <f t="shared" si="0"/>
        <v/>
      </c>
      <c r="E32" s="306"/>
      <c r="F32" s="105"/>
    </row>
    <row r="33" spans="2:6" s="98" customFormat="1" ht="21" customHeight="1" x14ac:dyDescent="0.2">
      <c r="B33" s="304"/>
      <c r="C33" s="305"/>
      <c r="D33" s="302" t="str">
        <f t="shared" si="0"/>
        <v/>
      </c>
      <c r="E33" s="306"/>
    </row>
    <row r="34" spans="2:6" s="98" customFormat="1" ht="21" customHeight="1" x14ac:dyDescent="0.2">
      <c r="B34" s="300" t="s">
        <v>6</v>
      </c>
      <c r="C34" s="305"/>
      <c r="D34" s="302" t="str">
        <f t="shared" si="0"/>
        <v/>
      </c>
      <c r="E34" s="306"/>
    </row>
    <row r="35" spans="2:6" s="99" customFormat="1" ht="28.5" customHeight="1" x14ac:dyDescent="0.2">
      <c r="B35" s="307" t="s">
        <v>95</v>
      </c>
      <c r="C35" s="308">
        <f>SUM(C22,C25,C31)</f>
        <v>0</v>
      </c>
      <c r="D35" s="308"/>
      <c r="E35" s="309"/>
    </row>
    <row r="36" spans="2:6" s="99" customFormat="1" ht="31.5" customHeight="1" x14ac:dyDescent="0.2">
      <c r="B36" s="307" t="s">
        <v>96</v>
      </c>
      <c r="C36" s="308"/>
      <c r="D36" s="309"/>
      <c r="E36" s="309"/>
    </row>
    <row r="37" spans="2:6" s="99" customFormat="1" ht="21" customHeight="1" x14ac:dyDescent="0.2">
      <c r="B37" s="310" t="s">
        <v>97</v>
      </c>
      <c r="C37" s="311" t="str">
        <f>IF($C$36="","",$C$35/$C$36)</f>
        <v/>
      </c>
      <c r="D37" s="312"/>
      <c r="E37" s="312"/>
    </row>
    <row r="38" spans="2:6" ht="21.75" customHeight="1" x14ac:dyDescent="0.2"/>
    <row r="39" spans="2:6" ht="21.75" customHeight="1" x14ac:dyDescent="0.2">
      <c r="B39" s="326" t="s">
        <v>28</v>
      </c>
      <c r="C39" s="326"/>
      <c r="D39" s="326"/>
      <c r="E39" s="326"/>
    </row>
    <row r="40" spans="2:6" ht="29.25" customHeight="1" x14ac:dyDescent="0.2">
      <c r="B40" s="313" t="s">
        <v>29</v>
      </c>
      <c r="C40" s="313" t="s">
        <v>30</v>
      </c>
      <c r="D40" s="313" t="s">
        <v>11</v>
      </c>
      <c r="E40" s="313" t="s">
        <v>22</v>
      </c>
    </row>
    <row r="41" spans="2:6" ht="33" customHeight="1" x14ac:dyDescent="0.2">
      <c r="B41" s="325" t="s">
        <v>7</v>
      </c>
      <c r="C41" s="314" t="s">
        <v>31</v>
      </c>
      <c r="D41" s="315"/>
      <c r="E41" s="315"/>
    </row>
    <row r="42" spans="2:6" ht="33" customHeight="1" x14ac:dyDescent="0.2">
      <c r="B42" s="325"/>
      <c r="C42" s="314" t="s">
        <v>32</v>
      </c>
      <c r="D42" s="315"/>
      <c r="E42" s="315"/>
      <c r="F42" s="106"/>
    </row>
    <row r="43" spans="2:6" ht="33" customHeight="1" x14ac:dyDescent="0.2">
      <c r="B43" s="325"/>
      <c r="C43" s="314" t="s">
        <v>33</v>
      </c>
      <c r="D43" s="315"/>
      <c r="E43" s="315"/>
      <c r="F43" s="106"/>
    </row>
    <row r="44" spans="2:6" ht="33" customHeight="1" x14ac:dyDescent="0.2">
      <c r="B44" s="325" t="s">
        <v>8</v>
      </c>
      <c r="C44" s="314" t="s">
        <v>15</v>
      </c>
      <c r="D44" s="315"/>
      <c r="E44" s="315"/>
      <c r="F44" s="106"/>
    </row>
    <row r="45" spans="2:6" ht="33" customHeight="1" x14ac:dyDescent="0.2">
      <c r="B45" s="325"/>
      <c r="C45" s="314" t="s">
        <v>14</v>
      </c>
      <c r="D45" s="315"/>
      <c r="E45" s="315"/>
    </row>
    <row r="46" spans="2:6" ht="33" customHeight="1" x14ac:dyDescent="0.2">
      <c r="B46" s="325"/>
      <c r="C46" s="314" t="s">
        <v>13</v>
      </c>
      <c r="D46" s="315"/>
      <c r="E46" s="315"/>
    </row>
    <row r="47" spans="2:6" ht="33" customHeight="1" x14ac:dyDescent="0.2">
      <c r="B47" s="325" t="s">
        <v>10</v>
      </c>
      <c r="C47" s="314" t="s">
        <v>12</v>
      </c>
      <c r="D47" s="315"/>
      <c r="E47" s="315"/>
    </row>
    <row r="48" spans="2:6" ht="33" customHeight="1" x14ac:dyDescent="0.2">
      <c r="B48" s="325"/>
      <c r="C48" s="314" t="s">
        <v>16</v>
      </c>
      <c r="D48" s="315"/>
      <c r="E48" s="315"/>
    </row>
    <row r="49" spans="2:5" ht="33" customHeight="1" x14ac:dyDescent="0.2">
      <c r="B49" s="325"/>
      <c r="C49" s="314" t="s">
        <v>34</v>
      </c>
      <c r="D49" s="315"/>
      <c r="E49" s="315"/>
    </row>
    <row r="50" spans="2:5" ht="33" customHeight="1" x14ac:dyDescent="0.2"/>
    <row r="51" spans="2:5" ht="21.75" customHeight="1" x14ac:dyDescent="0.2">
      <c r="B51" s="324" t="s">
        <v>35</v>
      </c>
      <c r="C51" s="324"/>
      <c r="D51" s="268"/>
      <c r="E51" s="316" t="s">
        <v>36</v>
      </c>
    </row>
    <row r="52" spans="2:5" s="100" customFormat="1" ht="21.75" customHeight="1" x14ac:dyDescent="0.2">
      <c r="B52" s="316"/>
      <c r="C52" s="316"/>
      <c r="D52" s="101"/>
      <c r="E52" s="316"/>
    </row>
    <row r="53" spans="2:5" s="100" customFormat="1" ht="21.75" customHeight="1" x14ac:dyDescent="0.2">
      <c r="B53" s="324" t="s">
        <v>37</v>
      </c>
      <c r="C53" s="324"/>
      <c r="D53" s="268"/>
      <c r="E53" s="316" t="s">
        <v>36</v>
      </c>
    </row>
    <row r="54" spans="2:5" s="100" customFormat="1" ht="21.75" customHeight="1" x14ac:dyDescent="0.2">
      <c r="B54" s="316"/>
      <c r="C54" s="316"/>
      <c r="D54" s="101"/>
      <c r="E54" s="316"/>
    </row>
    <row r="55" spans="2:5" s="100" customFormat="1" ht="21.75" customHeight="1" x14ac:dyDescent="0.2">
      <c r="B55" s="324" t="s">
        <v>38</v>
      </c>
      <c r="C55" s="324"/>
      <c r="D55" s="268"/>
      <c r="E55" s="316" t="s">
        <v>36</v>
      </c>
    </row>
    <row r="56" spans="2:5" s="100" customFormat="1" ht="21.75" customHeight="1" x14ac:dyDescent="0.2">
      <c r="B56" s="316"/>
      <c r="C56" s="316"/>
      <c r="D56" s="101"/>
      <c r="E56" s="316"/>
    </row>
    <row r="57" spans="2:5" s="100" customFormat="1" ht="21.75" customHeight="1" x14ac:dyDescent="0.2">
      <c r="B57" s="324" t="s">
        <v>39</v>
      </c>
      <c r="C57" s="324"/>
      <c r="D57" s="268"/>
      <c r="E57" s="316" t="s">
        <v>9</v>
      </c>
    </row>
    <row r="58" spans="2:5" s="100" customFormat="1" ht="21.75" customHeight="1" x14ac:dyDescent="0.2">
      <c r="B58" s="61"/>
      <c r="C58" s="61"/>
      <c r="D58" s="61"/>
      <c r="E58" s="61"/>
    </row>
    <row r="59" spans="2:5" ht="21.75" customHeight="1" x14ac:dyDescent="0.2"/>
  </sheetData>
  <mergeCells count="9">
    <mergeCell ref="B20:E20"/>
    <mergeCell ref="B53:C53"/>
    <mergeCell ref="B55:C55"/>
    <mergeCell ref="B57:C57"/>
    <mergeCell ref="B41:B43"/>
    <mergeCell ref="B44:B46"/>
    <mergeCell ref="B47:B49"/>
    <mergeCell ref="B51:C51"/>
    <mergeCell ref="B39:E3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84"/>
  <sheetViews>
    <sheetView zoomScale="80" zoomScaleNormal="80" zoomScalePageLayoutView="80" workbookViewId="0">
      <selection activeCell="N6" sqref="N6"/>
    </sheetView>
  </sheetViews>
  <sheetFormatPr baseColWidth="10" defaultRowHeight="15" x14ac:dyDescent="0.2"/>
  <cols>
    <col min="1" max="1" width="42.28515625" style="108" customWidth="1"/>
    <col min="2" max="2" width="10.85546875" style="108" customWidth="1"/>
    <col min="3" max="3" width="12.42578125" style="108" bestFit="1" customWidth="1"/>
    <col min="4" max="4" width="13" style="108" customWidth="1"/>
    <col min="5" max="5" width="10.85546875" style="108"/>
    <col min="6" max="6" width="27.140625" style="108" bestFit="1" customWidth="1"/>
    <col min="7" max="7" width="10.85546875" style="108"/>
    <col min="8" max="8" width="13.140625" style="108" customWidth="1"/>
    <col min="9" max="10" width="10.85546875" style="108"/>
    <col min="11" max="11" width="39.28515625" style="108" customWidth="1"/>
    <col min="12" max="12" width="12.140625" style="108" customWidth="1"/>
    <col min="13" max="13" width="13.42578125" style="108" customWidth="1"/>
    <col min="14" max="14" width="28.7109375" style="108" customWidth="1"/>
    <col min="15" max="256" width="10.85546875" style="108"/>
    <col min="257" max="257" width="35" style="108" customWidth="1"/>
    <col min="258" max="258" width="10.85546875" style="108" customWidth="1"/>
    <col min="259" max="259" width="12.42578125" style="108" bestFit="1" customWidth="1"/>
    <col min="260" max="260" width="13" style="108" customWidth="1"/>
    <col min="261" max="261" width="10.85546875" style="108"/>
    <col min="262" max="262" width="27.140625" style="108" bestFit="1" customWidth="1"/>
    <col min="263" max="263" width="10.85546875" style="108"/>
    <col min="264" max="264" width="13.140625" style="108" customWidth="1"/>
    <col min="265" max="267" width="10.85546875" style="108"/>
    <col min="268" max="268" width="20" style="108" customWidth="1"/>
    <col min="269" max="512" width="10.85546875" style="108"/>
    <col min="513" max="513" width="35" style="108" customWidth="1"/>
    <col min="514" max="514" width="10.85546875" style="108" customWidth="1"/>
    <col min="515" max="515" width="12.42578125" style="108" bestFit="1" customWidth="1"/>
    <col min="516" max="516" width="13" style="108" customWidth="1"/>
    <col min="517" max="517" width="10.85546875" style="108"/>
    <col min="518" max="518" width="27.140625" style="108" bestFit="1" customWidth="1"/>
    <col min="519" max="519" width="10.85546875" style="108"/>
    <col min="520" max="520" width="13.140625" style="108" customWidth="1"/>
    <col min="521" max="523" width="10.85546875" style="108"/>
    <col min="524" max="524" width="20" style="108" customWidth="1"/>
    <col min="525" max="768" width="10.85546875" style="108"/>
    <col min="769" max="769" width="35" style="108" customWidth="1"/>
    <col min="770" max="770" width="10.85546875" style="108" customWidth="1"/>
    <col min="771" max="771" width="12.42578125" style="108" bestFit="1" customWidth="1"/>
    <col min="772" max="772" width="13" style="108" customWidth="1"/>
    <col min="773" max="773" width="10.85546875" style="108"/>
    <col min="774" max="774" width="27.140625" style="108" bestFit="1" customWidth="1"/>
    <col min="775" max="775" width="10.85546875" style="108"/>
    <col min="776" max="776" width="13.140625" style="108" customWidth="1"/>
    <col min="777" max="779" width="10.85546875" style="108"/>
    <col min="780" max="780" width="20" style="108" customWidth="1"/>
    <col min="781" max="1024" width="10.85546875" style="108"/>
    <col min="1025" max="1025" width="35" style="108" customWidth="1"/>
    <col min="1026" max="1026" width="10.85546875" style="108" customWidth="1"/>
    <col min="1027" max="1027" width="12.42578125" style="108" bestFit="1" customWidth="1"/>
    <col min="1028" max="1028" width="13" style="108" customWidth="1"/>
    <col min="1029" max="1029" width="10.85546875" style="108"/>
    <col min="1030" max="1030" width="27.140625" style="108" bestFit="1" customWidth="1"/>
    <col min="1031" max="1031" width="10.85546875" style="108"/>
    <col min="1032" max="1032" width="13.140625" style="108" customWidth="1"/>
    <col min="1033" max="1035" width="10.85546875" style="108"/>
    <col min="1036" max="1036" width="20" style="108" customWidth="1"/>
    <col min="1037" max="1280" width="10.85546875" style="108"/>
    <col min="1281" max="1281" width="35" style="108" customWidth="1"/>
    <col min="1282" max="1282" width="10.85546875" style="108" customWidth="1"/>
    <col min="1283" max="1283" width="12.42578125" style="108" bestFit="1" customWidth="1"/>
    <col min="1284" max="1284" width="13" style="108" customWidth="1"/>
    <col min="1285" max="1285" width="10.85546875" style="108"/>
    <col min="1286" max="1286" width="27.140625" style="108" bestFit="1" customWidth="1"/>
    <col min="1287" max="1287" width="10.85546875" style="108"/>
    <col min="1288" max="1288" width="13.140625" style="108" customWidth="1"/>
    <col min="1289" max="1291" width="10.85546875" style="108"/>
    <col min="1292" max="1292" width="20" style="108" customWidth="1"/>
    <col min="1293" max="1536" width="10.85546875" style="108"/>
    <col min="1537" max="1537" width="35" style="108" customWidth="1"/>
    <col min="1538" max="1538" width="10.85546875" style="108" customWidth="1"/>
    <col min="1539" max="1539" width="12.42578125" style="108" bestFit="1" customWidth="1"/>
    <col min="1540" max="1540" width="13" style="108" customWidth="1"/>
    <col min="1541" max="1541" width="10.85546875" style="108"/>
    <col min="1542" max="1542" width="27.140625" style="108" bestFit="1" customWidth="1"/>
    <col min="1543" max="1543" width="10.85546875" style="108"/>
    <col min="1544" max="1544" width="13.140625" style="108" customWidth="1"/>
    <col min="1545" max="1547" width="10.85546875" style="108"/>
    <col min="1548" max="1548" width="20" style="108" customWidth="1"/>
    <col min="1549" max="1792" width="10.85546875" style="108"/>
    <col min="1793" max="1793" width="35" style="108" customWidth="1"/>
    <col min="1794" max="1794" width="10.85546875" style="108" customWidth="1"/>
    <col min="1795" max="1795" width="12.42578125" style="108" bestFit="1" customWidth="1"/>
    <col min="1796" max="1796" width="13" style="108" customWidth="1"/>
    <col min="1797" max="1797" width="10.85546875" style="108"/>
    <col min="1798" max="1798" width="27.140625" style="108" bestFit="1" customWidth="1"/>
    <col min="1799" max="1799" width="10.85546875" style="108"/>
    <col min="1800" max="1800" width="13.140625" style="108" customWidth="1"/>
    <col min="1801" max="1803" width="10.85546875" style="108"/>
    <col min="1804" max="1804" width="20" style="108" customWidth="1"/>
    <col min="1805" max="2048" width="10.85546875" style="108"/>
    <col min="2049" max="2049" width="35" style="108" customWidth="1"/>
    <col min="2050" max="2050" width="10.85546875" style="108" customWidth="1"/>
    <col min="2051" max="2051" width="12.42578125" style="108" bestFit="1" customWidth="1"/>
    <col min="2052" max="2052" width="13" style="108" customWidth="1"/>
    <col min="2053" max="2053" width="10.85546875" style="108"/>
    <col min="2054" max="2054" width="27.140625" style="108" bestFit="1" customWidth="1"/>
    <col min="2055" max="2055" width="10.85546875" style="108"/>
    <col min="2056" max="2056" width="13.140625" style="108" customWidth="1"/>
    <col min="2057" max="2059" width="10.85546875" style="108"/>
    <col min="2060" max="2060" width="20" style="108" customWidth="1"/>
    <col min="2061" max="2304" width="10.85546875" style="108"/>
    <col min="2305" max="2305" width="35" style="108" customWidth="1"/>
    <col min="2306" max="2306" width="10.85546875" style="108" customWidth="1"/>
    <col min="2307" max="2307" width="12.42578125" style="108" bestFit="1" customWidth="1"/>
    <col min="2308" max="2308" width="13" style="108" customWidth="1"/>
    <col min="2309" max="2309" width="10.85546875" style="108"/>
    <col min="2310" max="2310" width="27.140625" style="108" bestFit="1" customWidth="1"/>
    <col min="2311" max="2311" width="10.85546875" style="108"/>
    <col min="2312" max="2312" width="13.140625" style="108" customWidth="1"/>
    <col min="2313" max="2315" width="10.85546875" style="108"/>
    <col min="2316" max="2316" width="20" style="108" customWidth="1"/>
    <col min="2317" max="2560" width="10.85546875" style="108"/>
    <col min="2561" max="2561" width="35" style="108" customWidth="1"/>
    <col min="2562" max="2562" width="10.85546875" style="108" customWidth="1"/>
    <col min="2563" max="2563" width="12.42578125" style="108" bestFit="1" customWidth="1"/>
    <col min="2564" max="2564" width="13" style="108" customWidth="1"/>
    <col min="2565" max="2565" width="10.85546875" style="108"/>
    <col min="2566" max="2566" width="27.140625" style="108" bestFit="1" customWidth="1"/>
    <col min="2567" max="2567" width="10.85546875" style="108"/>
    <col min="2568" max="2568" width="13.140625" style="108" customWidth="1"/>
    <col min="2569" max="2571" width="10.85546875" style="108"/>
    <col min="2572" max="2572" width="20" style="108" customWidth="1"/>
    <col min="2573" max="2816" width="10.85546875" style="108"/>
    <col min="2817" max="2817" width="35" style="108" customWidth="1"/>
    <col min="2818" max="2818" width="10.85546875" style="108" customWidth="1"/>
    <col min="2819" max="2819" width="12.42578125" style="108" bestFit="1" customWidth="1"/>
    <col min="2820" max="2820" width="13" style="108" customWidth="1"/>
    <col min="2821" max="2821" width="10.85546875" style="108"/>
    <col min="2822" max="2822" width="27.140625" style="108" bestFit="1" customWidth="1"/>
    <col min="2823" max="2823" width="10.85546875" style="108"/>
    <col min="2824" max="2824" width="13.140625" style="108" customWidth="1"/>
    <col min="2825" max="2827" width="10.85546875" style="108"/>
    <col min="2828" max="2828" width="20" style="108" customWidth="1"/>
    <col min="2829" max="3072" width="10.85546875" style="108"/>
    <col min="3073" max="3073" width="35" style="108" customWidth="1"/>
    <col min="3074" max="3074" width="10.85546875" style="108" customWidth="1"/>
    <col min="3075" max="3075" width="12.42578125" style="108" bestFit="1" customWidth="1"/>
    <col min="3076" max="3076" width="13" style="108" customWidth="1"/>
    <col min="3077" max="3077" width="10.85546875" style="108"/>
    <col min="3078" max="3078" width="27.140625" style="108" bestFit="1" customWidth="1"/>
    <col min="3079" max="3079" width="10.85546875" style="108"/>
    <col min="3080" max="3080" width="13.140625" style="108" customWidth="1"/>
    <col min="3081" max="3083" width="10.85546875" style="108"/>
    <col min="3084" max="3084" width="20" style="108" customWidth="1"/>
    <col min="3085" max="3328" width="10.85546875" style="108"/>
    <col min="3329" max="3329" width="35" style="108" customWidth="1"/>
    <col min="3330" max="3330" width="10.85546875" style="108" customWidth="1"/>
    <col min="3331" max="3331" width="12.42578125" style="108" bestFit="1" customWidth="1"/>
    <col min="3332" max="3332" width="13" style="108" customWidth="1"/>
    <col min="3333" max="3333" width="10.85546875" style="108"/>
    <col min="3334" max="3334" width="27.140625" style="108" bestFit="1" customWidth="1"/>
    <col min="3335" max="3335" width="10.85546875" style="108"/>
    <col min="3336" max="3336" width="13.140625" style="108" customWidth="1"/>
    <col min="3337" max="3339" width="10.85546875" style="108"/>
    <col min="3340" max="3340" width="20" style="108" customWidth="1"/>
    <col min="3341" max="3584" width="10.85546875" style="108"/>
    <col min="3585" max="3585" width="35" style="108" customWidth="1"/>
    <col min="3586" max="3586" width="10.85546875" style="108" customWidth="1"/>
    <col min="3587" max="3587" width="12.42578125" style="108" bestFit="1" customWidth="1"/>
    <col min="3588" max="3588" width="13" style="108" customWidth="1"/>
    <col min="3589" max="3589" width="10.85546875" style="108"/>
    <col min="3590" max="3590" width="27.140625" style="108" bestFit="1" customWidth="1"/>
    <col min="3591" max="3591" width="10.85546875" style="108"/>
    <col min="3592" max="3592" width="13.140625" style="108" customWidth="1"/>
    <col min="3593" max="3595" width="10.85546875" style="108"/>
    <col min="3596" max="3596" width="20" style="108" customWidth="1"/>
    <col min="3597" max="3840" width="10.85546875" style="108"/>
    <col min="3841" max="3841" width="35" style="108" customWidth="1"/>
    <col min="3842" max="3842" width="10.85546875" style="108" customWidth="1"/>
    <col min="3843" max="3843" width="12.42578125" style="108" bestFit="1" customWidth="1"/>
    <col min="3844" max="3844" width="13" style="108" customWidth="1"/>
    <col min="3845" max="3845" width="10.85546875" style="108"/>
    <col min="3846" max="3846" width="27.140625" style="108" bestFit="1" customWidth="1"/>
    <col min="3847" max="3847" width="10.85546875" style="108"/>
    <col min="3848" max="3848" width="13.140625" style="108" customWidth="1"/>
    <col min="3849" max="3851" width="10.85546875" style="108"/>
    <col min="3852" max="3852" width="20" style="108" customWidth="1"/>
    <col min="3853" max="4096" width="10.85546875" style="108"/>
    <col min="4097" max="4097" width="35" style="108" customWidth="1"/>
    <col min="4098" max="4098" width="10.85546875" style="108" customWidth="1"/>
    <col min="4099" max="4099" width="12.42578125" style="108" bestFit="1" customWidth="1"/>
    <col min="4100" max="4100" width="13" style="108" customWidth="1"/>
    <col min="4101" max="4101" width="10.85546875" style="108"/>
    <col min="4102" max="4102" width="27.140625" style="108" bestFit="1" customWidth="1"/>
    <col min="4103" max="4103" width="10.85546875" style="108"/>
    <col min="4104" max="4104" width="13.140625" style="108" customWidth="1"/>
    <col min="4105" max="4107" width="10.85546875" style="108"/>
    <col min="4108" max="4108" width="20" style="108" customWidth="1"/>
    <col min="4109" max="4352" width="10.85546875" style="108"/>
    <col min="4353" max="4353" width="35" style="108" customWidth="1"/>
    <col min="4354" max="4354" width="10.85546875" style="108" customWidth="1"/>
    <col min="4355" max="4355" width="12.42578125" style="108" bestFit="1" customWidth="1"/>
    <col min="4356" max="4356" width="13" style="108" customWidth="1"/>
    <col min="4357" max="4357" width="10.85546875" style="108"/>
    <col min="4358" max="4358" width="27.140625" style="108" bestFit="1" customWidth="1"/>
    <col min="4359" max="4359" width="10.85546875" style="108"/>
    <col min="4360" max="4360" width="13.140625" style="108" customWidth="1"/>
    <col min="4361" max="4363" width="10.85546875" style="108"/>
    <col min="4364" max="4364" width="20" style="108" customWidth="1"/>
    <col min="4365" max="4608" width="10.85546875" style="108"/>
    <col min="4609" max="4609" width="35" style="108" customWidth="1"/>
    <col min="4610" max="4610" width="10.85546875" style="108" customWidth="1"/>
    <col min="4611" max="4611" width="12.42578125" style="108" bestFit="1" customWidth="1"/>
    <col min="4612" max="4612" width="13" style="108" customWidth="1"/>
    <col min="4613" max="4613" width="10.85546875" style="108"/>
    <col min="4614" max="4614" width="27.140625" style="108" bestFit="1" customWidth="1"/>
    <col min="4615" max="4615" width="10.85546875" style="108"/>
    <col min="4616" max="4616" width="13.140625" style="108" customWidth="1"/>
    <col min="4617" max="4619" width="10.85546875" style="108"/>
    <col min="4620" max="4620" width="20" style="108" customWidth="1"/>
    <col min="4621" max="4864" width="10.85546875" style="108"/>
    <col min="4865" max="4865" width="35" style="108" customWidth="1"/>
    <col min="4866" max="4866" width="10.85546875" style="108" customWidth="1"/>
    <col min="4867" max="4867" width="12.42578125" style="108" bestFit="1" customWidth="1"/>
    <col min="4868" max="4868" width="13" style="108" customWidth="1"/>
    <col min="4869" max="4869" width="10.85546875" style="108"/>
    <col min="4870" max="4870" width="27.140625" style="108" bestFit="1" customWidth="1"/>
    <col min="4871" max="4871" width="10.85546875" style="108"/>
    <col min="4872" max="4872" width="13.140625" style="108" customWidth="1"/>
    <col min="4873" max="4875" width="10.85546875" style="108"/>
    <col min="4876" max="4876" width="20" style="108" customWidth="1"/>
    <col min="4877" max="5120" width="10.85546875" style="108"/>
    <col min="5121" max="5121" width="35" style="108" customWidth="1"/>
    <col min="5122" max="5122" width="10.85546875" style="108" customWidth="1"/>
    <col min="5123" max="5123" width="12.42578125" style="108" bestFit="1" customWidth="1"/>
    <col min="5124" max="5124" width="13" style="108" customWidth="1"/>
    <col min="5125" max="5125" width="10.85546875" style="108"/>
    <col min="5126" max="5126" width="27.140625" style="108" bestFit="1" customWidth="1"/>
    <col min="5127" max="5127" width="10.85546875" style="108"/>
    <col min="5128" max="5128" width="13.140625" style="108" customWidth="1"/>
    <col min="5129" max="5131" width="10.85546875" style="108"/>
    <col min="5132" max="5132" width="20" style="108" customWidth="1"/>
    <col min="5133" max="5376" width="10.85546875" style="108"/>
    <col min="5377" max="5377" width="35" style="108" customWidth="1"/>
    <col min="5378" max="5378" width="10.85546875" style="108" customWidth="1"/>
    <col min="5379" max="5379" width="12.42578125" style="108" bestFit="1" customWidth="1"/>
    <col min="5380" max="5380" width="13" style="108" customWidth="1"/>
    <col min="5381" max="5381" width="10.85546875" style="108"/>
    <col min="5382" max="5382" width="27.140625" style="108" bestFit="1" customWidth="1"/>
    <col min="5383" max="5383" width="10.85546875" style="108"/>
    <col min="5384" max="5384" width="13.140625" style="108" customWidth="1"/>
    <col min="5385" max="5387" width="10.85546875" style="108"/>
    <col min="5388" max="5388" width="20" style="108" customWidth="1"/>
    <col min="5389" max="5632" width="10.85546875" style="108"/>
    <col min="5633" max="5633" width="35" style="108" customWidth="1"/>
    <col min="5634" max="5634" width="10.85546875" style="108" customWidth="1"/>
    <col min="5635" max="5635" width="12.42578125" style="108" bestFit="1" customWidth="1"/>
    <col min="5636" max="5636" width="13" style="108" customWidth="1"/>
    <col min="5637" max="5637" width="10.85546875" style="108"/>
    <col min="5638" max="5638" width="27.140625" style="108" bestFit="1" customWidth="1"/>
    <col min="5639" max="5639" width="10.85546875" style="108"/>
    <col min="5640" max="5640" width="13.140625" style="108" customWidth="1"/>
    <col min="5641" max="5643" width="10.85546875" style="108"/>
    <col min="5644" max="5644" width="20" style="108" customWidth="1"/>
    <col min="5645" max="5888" width="10.85546875" style="108"/>
    <col min="5889" max="5889" width="35" style="108" customWidth="1"/>
    <col min="5890" max="5890" width="10.85546875" style="108" customWidth="1"/>
    <col min="5891" max="5891" width="12.42578125" style="108" bestFit="1" customWidth="1"/>
    <col min="5892" max="5892" width="13" style="108" customWidth="1"/>
    <col min="5893" max="5893" width="10.85546875" style="108"/>
    <col min="5894" max="5894" width="27.140625" style="108" bestFit="1" customWidth="1"/>
    <col min="5895" max="5895" width="10.85546875" style="108"/>
    <col min="5896" max="5896" width="13.140625" style="108" customWidth="1"/>
    <col min="5897" max="5899" width="10.85546875" style="108"/>
    <col min="5900" max="5900" width="20" style="108" customWidth="1"/>
    <col min="5901" max="6144" width="10.85546875" style="108"/>
    <col min="6145" max="6145" width="35" style="108" customWidth="1"/>
    <col min="6146" max="6146" width="10.85546875" style="108" customWidth="1"/>
    <col min="6147" max="6147" width="12.42578125" style="108" bestFit="1" customWidth="1"/>
    <col min="6148" max="6148" width="13" style="108" customWidth="1"/>
    <col min="6149" max="6149" width="10.85546875" style="108"/>
    <col min="6150" max="6150" width="27.140625" style="108" bestFit="1" customWidth="1"/>
    <col min="6151" max="6151" width="10.85546875" style="108"/>
    <col min="6152" max="6152" width="13.140625" style="108" customWidth="1"/>
    <col min="6153" max="6155" width="10.85546875" style="108"/>
    <col min="6156" max="6156" width="20" style="108" customWidth="1"/>
    <col min="6157" max="6400" width="10.85546875" style="108"/>
    <col min="6401" max="6401" width="35" style="108" customWidth="1"/>
    <col min="6402" max="6402" width="10.85546875" style="108" customWidth="1"/>
    <col min="6403" max="6403" width="12.42578125" style="108" bestFit="1" customWidth="1"/>
    <col min="6404" max="6404" width="13" style="108" customWidth="1"/>
    <col min="6405" max="6405" width="10.85546875" style="108"/>
    <col min="6406" max="6406" width="27.140625" style="108" bestFit="1" customWidth="1"/>
    <col min="6407" max="6407" width="10.85546875" style="108"/>
    <col min="6408" max="6408" width="13.140625" style="108" customWidth="1"/>
    <col min="6409" max="6411" width="10.85546875" style="108"/>
    <col min="6412" max="6412" width="20" style="108" customWidth="1"/>
    <col min="6413" max="6656" width="10.85546875" style="108"/>
    <col min="6657" max="6657" width="35" style="108" customWidth="1"/>
    <col min="6658" max="6658" width="10.85546875" style="108" customWidth="1"/>
    <col min="6659" max="6659" width="12.42578125" style="108" bestFit="1" customWidth="1"/>
    <col min="6660" max="6660" width="13" style="108" customWidth="1"/>
    <col min="6661" max="6661" width="10.85546875" style="108"/>
    <col min="6662" max="6662" width="27.140625" style="108" bestFit="1" customWidth="1"/>
    <col min="6663" max="6663" width="10.85546875" style="108"/>
    <col min="6664" max="6664" width="13.140625" style="108" customWidth="1"/>
    <col min="6665" max="6667" width="10.85546875" style="108"/>
    <col min="6668" max="6668" width="20" style="108" customWidth="1"/>
    <col min="6669" max="6912" width="10.85546875" style="108"/>
    <col min="6913" max="6913" width="35" style="108" customWidth="1"/>
    <col min="6914" max="6914" width="10.85546875" style="108" customWidth="1"/>
    <col min="6915" max="6915" width="12.42578125" style="108" bestFit="1" customWidth="1"/>
    <col min="6916" max="6916" width="13" style="108" customWidth="1"/>
    <col min="6917" max="6917" width="10.85546875" style="108"/>
    <col min="6918" max="6918" width="27.140625" style="108" bestFit="1" customWidth="1"/>
    <col min="6919" max="6919" width="10.85546875" style="108"/>
    <col min="6920" max="6920" width="13.140625" style="108" customWidth="1"/>
    <col min="6921" max="6923" width="10.85546875" style="108"/>
    <col min="6924" max="6924" width="20" style="108" customWidth="1"/>
    <col min="6925" max="7168" width="10.85546875" style="108"/>
    <col min="7169" max="7169" width="35" style="108" customWidth="1"/>
    <col min="7170" max="7170" width="10.85546875" style="108" customWidth="1"/>
    <col min="7171" max="7171" width="12.42578125" style="108" bestFit="1" customWidth="1"/>
    <col min="7172" max="7172" width="13" style="108" customWidth="1"/>
    <col min="7173" max="7173" width="10.85546875" style="108"/>
    <col min="7174" max="7174" width="27.140625" style="108" bestFit="1" customWidth="1"/>
    <col min="7175" max="7175" width="10.85546875" style="108"/>
    <col min="7176" max="7176" width="13.140625" style="108" customWidth="1"/>
    <col min="7177" max="7179" width="10.85546875" style="108"/>
    <col min="7180" max="7180" width="20" style="108" customWidth="1"/>
    <col min="7181" max="7424" width="10.85546875" style="108"/>
    <col min="7425" max="7425" width="35" style="108" customWidth="1"/>
    <col min="7426" max="7426" width="10.85546875" style="108" customWidth="1"/>
    <col min="7427" max="7427" width="12.42578125" style="108" bestFit="1" customWidth="1"/>
    <col min="7428" max="7428" width="13" style="108" customWidth="1"/>
    <col min="7429" max="7429" width="10.85546875" style="108"/>
    <col min="7430" max="7430" width="27.140625" style="108" bestFit="1" customWidth="1"/>
    <col min="7431" max="7431" width="10.85546875" style="108"/>
    <col min="7432" max="7432" width="13.140625" style="108" customWidth="1"/>
    <col min="7433" max="7435" width="10.85546875" style="108"/>
    <col min="7436" max="7436" width="20" style="108" customWidth="1"/>
    <col min="7437" max="7680" width="10.85546875" style="108"/>
    <col min="7681" max="7681" width="35" style="108" customWidth="1"/>
    <col min="7682" max="7682" width="10.85546875" style="108" customWidth="1"/>
    <col min="7683" max="7683" width="12.42578125" style="108" bestFit="1" customWidth="1"/>
    <col min="7684" max="7684" width="13" style="108" customWidth="1"/>
    <col min="7685" max="7685" width="10.85546875" style="108"/>
    <col min="7686" max="7686" width="27.140625" style="108" bestFit="1" customWidth="1"/>
    <col min="7687" max="7687" width="10.85546875" style="108"/>
    <col min="7688" max="7688" width="13.140625" style="108" customWidth="1"/>
    <col min="7689" max="7691" width="10.85546875" style="108"/>
    <col min="7692" max="7692" width="20" style="108" customWidth="1"/>
    <col min="7693" max="7936" width="10.85546875" style="108"/>
    <col min="7937" max="7937" width="35" style="108" customWidth="1"/>
    <col min="7938" max="7938" width="10.85546875" style="108" customWidth="1"/>
    <col min="7939" max="7939" width="12.42578125" style="108" bestFit="1" customWidth="1"/>
    <col min="7940" max="7940" width="13" style="108" customWidth="1"/>
    <col min="7941" max="7941" width="10.85546875" style="108"/>
    <col min="7942" max="7942" width="27.140625" style="108" bestFit="1" customWidth="1"/>
    <col min="7943" max="7943" width="10.85546875" style="108"/>
    <col min="7944" max="7944" width="13.140625" style="108" customWidth="1"/>
    <col min="7945" max="7947" width="10.85546875" style="108"/>
    <col min="7948" max="7948" width="20" style="108" customWidth="1"/>
    <col min="7949" max="8192" width="10.85546875" style="108"/>
    <col min="8193" max="8193" width="35" style="108" customWidth="1"/>
    <col min="8194" max="8194" width="10.85546875" style="108" customWidth="1"/>
    <col min="8195" max="8195" width="12.42578125" style="108" bestFit="1" customWidth="1"/>
    <col min="8196" max="8196" width="13" style="108" customWidth="1"/>
    <col min="8197" max="8197" width="10.85546875" style="108"/>
    <col min="8198" max="8198" width="27.140625" style="108" bestFit="1" customWidth="1"/>
    <col min="8199" max="8199" width="10.85546875" style="108"/>
    <col min="8200" max="8200" width="13.140625" style="108" customWidth="1"/>
    <col min="8201" max="8203" width="10.85546875" style="108"/>
    <col min="8204" max="8204" width="20" style="108" customWidth="1"/>
    <col min="8205" max="8448" width="10.85546875" style="108"/>
    <col min="8449" max="8449" width="35" style="108" customWidth="1"/>
    <col min="8450" max="8450" width="10.85546875" style="108" customWidth="1"/>
    <col min="8451" max="8451" width="12.42578125" style="108" bestFit="1" customWidth="1"/>
    <col min="8452" max="8452" width="13" style="108" customWidth="1"/>
    <col min="8453" max="8453" width="10.85546875" style="108"/>
    <col min="8454" max="8454" width="27.140625" style="108" bestFit="1" customWidth="1"/>
    <col min="8455" max="8455" width="10.85546875" style="108"/>
    <col min="8456" max="8456" width="13.140625" style="108" customWidth="1"/>
    <col min="8457" max="8459" width="10.85546875" style="108"/>
    <col min="8460" max="8460" width="20" style="108" customWidth="1"/>
    <col min="8461" max="8704" width="10.85546875" style="108"/>
    <col min="8705" max="8705" width="35" style="108" customWidth="1"/>
    <col min="8706" max="8706" width="10.85546875" style="108" customWidth="1"/>
    <col min="8707" max="8707" width="12.42578125" style="108" bestFit="1" customWidth="1"/>
    <col min="8708" max="8708" width="13" style="108" customWidth="1"/>
    <col min="8709" max="8709" width="10.85546875" style="108"/>
    <col min="8710" max="8710" width="27.140625" style="108" bestFit="1" customWidth="1"/>
    <col min="8711" max="8711" width="10.85546875" style="108"/>
    <col min="8712" max="8712" width="13.140625" style="108" customWidth="1"/>
    <col min="8713" max="8715" width="10.85546875" style="108"/>
    <col min="8716" max="8716" width="20" style="108" customWidth="1"/>
    <col min="8717" max="8960" width="10.85546875" style="108"/>
    <col min="8961" max="8961" width="35" style="108" customWidth="1"/>
    <col min="8962" max="8962" width="10.85546875" style="108" customWidth="1"/>
    <col min="8963" max="8963" width="12.42578125" style="108" bestFit="1" customWidth="1"/>
    <col min="8964" max="8964" width="13" style="108" customWidth="1"/>
    <col min="8965" max="8965" width="10.85546875" style="108"/>
    <col min="8966" max="8966" width="27.140625" style="108" bestFit="1" customWidth="1"/>
    <col min="8967" max="8967" width="10.85546875" style="108"/>
    <col min="8968" max="8968" width="13.140625" style="108" customWidth="1"/>
    <col min="8969" max="8971" width="10.85546875" style="108"/>
    <col min="8972" max="8972" width="20" style="108" customWidth="1"/>
    <col min="8973" max="9216" width="10.85546875" style="108"/>
    <col min="9217" max="9217" width="35" style="108" customWidth="1"/>
    <col min="9218" max="9218" width="10.85546875" style="108" customWidth="1"/>
    <col min="9219" max="9219" width="12.42578125" style="108" bestFit="1" customWidth="1"/>
    <col min="9220" max="9220" width="13" style="108" customWidth="1"/>
    <col min="9221" max="9221" width="10.85546875" style="108"/>
    <col min="9222" max="9222" width="27.140625" style="108" bestFit="1" customWidth="1"/>
    <col min="9223" max="9223" width="10.85546875" style="108"/>
    <col min="9224" max="9224" width="13.140625" style="108" customWidth="1"/>
    <col min="9225" max="9227" width="10.85546875" style="108"/>
    <col min="9228" max="9228" width="20" style="108" customWidth="1"/>
    <col min="9229" max="9472" width="10.85546875" style="108"/>
    <col min="9473" max="9473" width="35" style="108" customWidth="1"/>
    <col min="9474" max="9474" width="10.85546875" style="108" customWidth="1"/>
    <col min="9475" max="9475" width="12.42578125" style="108" bestFit="1" customWidth="1"/>
    <col min="9476" max="9476" width="13" style="108" customWidth="1"/>
    <col min="9477" max="9477" width="10.85546875" style="108"/>
    <col min="9478" max="9478" width="27.140625" style="108" bestFit="1" customWidth="1"/>
    <col min="9479" max="9479" width="10.85546875" style="108"/>
    <col min="9480" max="9480" width="13.140625" style="108" customWidth="1"/>
    <col min="9481" max="9483" width="10.85546875" style="108"/>
    <col min="9484" max="9484" width="20" style="108" customWidth="1"/>
    <col min="9485" max="9728" width="10.85546875" style="108"/>
    <col min="9729" max="9729" width="35" style="108" customWidth="1"/>
    <col min="9730" max="9730" width="10.85546875" style="108" customWidth="1"/>
    <col min="9731" max="9731" width="12.42578125" style="108" bestFit="1" customWidth="1"/>
    <col min="9732" max="9732" width="13" style="108" customWidth="1"/>
    <col min="9733" max="9733" width="10.85546875" style="108"/>
    <col min="9734" max="9734" width="27.140625" style="108" bestFit="1" customWidth="1"/>
    <col min="9735" max="9735" width="10.85546875" style="108"/>
    <col min="9736" max="9736" width="13.140625" style="108" customWidth="1"/>
    <col min="9737" max="9739" width="10.85546875" style="108"/>
    <col min="9740" max="9740" width="20" style="108" customWidth="1"/>
    <col min="9741" max="9984" width="10.85546875" style="108"/>
    <col min="9985" max="9985" width="35" style="108" customWidth="1"/>
    <col min="9986" max="9986" width="10.85546875" style="108" customWidth="1"/>
    <col min="9987" max="9987" width="12.42578125" style="108" bestFit="1" customWidth="1"/>
    <col min="9988" max="9988" width="13" style="108" customWidth="1"/>
    <col min="9989" max="9989" width="10.85546875" style="108"/>
    <col min="9990" max="9990" width="27.140625" style="108" bestFit="1" customWidth="1"/>
    <col min="9991" max="9991" width="10.85546875" style="108"/>
    <col min="9992" max="9992" width="13.140625" style="108" customWidth="1"/>
    <col min="9993" max="9995" width="10.85546875" style="108"/>
    <col min="9996" max="9996" width="20" style="108" customWidth="1"/>
    <col min="9997" max="10240" width="10.85546875" style="108"/>
    <col min="10241" max="10241" width="35" style="108" customWidth="1"/>
    <col min="10242" max="10242" width="10.85546875" style="108" customWidth="1"/>
    <col min="10243" max="10243" width="12.42578125" style="108" bestFit="1" customWidth="1"/>
    <col min="10244" max="10244" width="13" style="108" customWidth="1"/>
    <col min="10245" max="10245" width="10.85546875" style="108"/>
    <col min="10246" max="10246" width="27.140625" style="108" bestFit="1" customWidth="1"/>
    <col min="10247" max="10247" width="10.85546875" style="108"/>
    <col min="10248" max="10248" width="13.140625" style="108" customWidth="1"/>
    <col min="10249" max="10251" width="10.85546875" style="108"/>
    <col min="10252" max="10252" width="20" style="108" customWidth="1"/>
    <col min="10253" max="10496" width="10.85546875" style="108"/>
    <col min="10497" max="10497" width="35" style="108" customWidth="1"/>
    <col min="10498" max="10498" width="10.85546875" style="108" customWidth="1"/>
    <col min="10499" max="10499" width="12.42578125" style="108" bestFit="1" customWidth="1"/>
    <col min="10500" max="10500" width="13" style="108" customWidth="1"/>
    <col min="10501" max="10501" width="10.85546875" style="108"/>
    <col min="10502" max="10502" width="27.140625" style="108" bestFit="1" customWidth="1"/>
    <col min="10503" max="10503" width="10.85546875" style="108"/>
    <col min="10504" max="10504" width="13.140625" style="108" customWidth="1"/>
    <col min="10505" max="10507" width="10.85546875" style="108"/>
    <col min="10508" max="10508" width="20" style="108" customWidth="1"/>
    <col min="10509" max="10752" width="10.85546875" style="108"/>
    <col min="10753" max="10753" width="35" style="108" customWidth="1"/>
    <col min="10754" max="10754" width="10.85546875" style="108" customWidth="1"/>
    <col min="10755" max="10755" width="12.42578125" style="108" bestFit="1" customWidth="1"/>
    <col min="10756" max="10756" width="13" style="108" customWidth="1"/>
    <col min="10757" max="10757" width="10.85546875" style="108"/>
    <col min="10758" max="10758" width="27.140625" style="108" bestFit="1" customWidth="1"/>
    <col min="10759" max="10759" width="10.85546875" style="108"/>
    <col min="10760" max="10760" width="13.140625" style="108" customWidth="1"/>
    <col min="10761" max="10763" width="10.85546875" style="108"/>
    <col min="10764" max="10764" width="20" style="108" customWidth="1"/>
    <col min="10765" max="11008" width="10.85546875" style="108"/>
    <col min="11009" max="11009" width="35" style="108" customWidth="1"/>
    <col min="11010" max="11010" width="10.85546875" style="108" customWidth="1"/>
    <col min="11011" max="11011" width="12.42578125" style="108" bestFit="1" customWidth="1"/>
    <col min="11012" max="11012" width="13" style="108" customWidth="1"/>
    <col min="11013" max="11013" width="10.85546875" style="108"/>
    <col min="11014" max="11014" width="27.140625" style="108" bestFit="1" customWidth="1"/>
    <col min="11015" max="11015" width="10.85546875" style="108"/>
    <col min="11016" max="11016" width="13.140625" style="108" customWidth="1"/>
    <col min="11017" max="11019" width="10.85546875" style="108"/>
    <col min="11020" max="11020" width="20" style="108" customWidth="1"/>
    <col min="11021" max="11264" width="10.85546875" style="108"/>
    <col min="11265" max="11265" width="35" style="108" customWidth="1"/>
    <col min="11266" max="11266" width="10.85546875" style="108" customWidth="1"/>
    <col min="11267" max="11267" width="12.42578125" style="108" bestFit="1" customWidth="1"/>
    <col min="11268" max="11268" width="13" style="108" customWidth="1"/>
    <col min="11269" max="11269" width="10.85546875" style="108"/>
    <col min="11270" max="11270" width="27.140625" style="108" bestFit="1" customWidth="1"/>
    <col min="11271" max="11271" width="10.85546875" style="108"/>
    <col min="11272" max="11272" width="13.140625" style="108" customWidth="1"/>
    <col min="11273" max="11275" width="10.85546875" style="108"/>
    <col min="11276" max="11276" width="20" style="108" customWidth="1"/>
    <col min="11277" max="11520" width="10.85546875" style="108"/>
    <col min="11521" max="11521" width="35" style="108" customWidth="1"/>
    <col min="11522" max="11522" width="10.85546875" style="108" customWidth="1"/>
    <col min="11523" max="11523" width="12.42578125" style="108" bestFit="1" customWidth="1"/>
    <col min="11524" max="11524" width="13" style="108" customWidth="1"/>
    <col min="11525" max="11525" width="10.85546875" style="108"/>
    <col min="11526" max="11526" width="27.140625" style="108" bestFit="1" customWidth="1"/>
    <col min="11527" max="11527" width="10.85546875" style="108"/>
    <col min="11528" max="11528" width="13.140625" style="108" customWidth="1"/>
    <col min="11529" max="11531" width="10.85546875" style="108"/>
    <col min="11532" max="11532" width="20" style="108" customWidth="1"/>
    <col min="11533" max="11776" width="10.85546875" style="108"/>
    <col min="11777" max="11777" width="35" style="108" customWidth="1"/>
    <col min="11778" max="11778" width="10.85546875" style="108" customWidth="1"/>
    <col min="11779" max="11779" width="12.42578125" style="108" bestFit="1" customWidth="1"/>
    <col min="11780" max="11780" width="13" style="108" customWidth="1"/>
    <col min="11781" max="11781" width="10.85546875" style="108"/>
    <col min="11782" max="11782" width="27.140625" style="108" bestFit="1" customWidth="1"/>
    <col min="11783" max="11783" width="10.85546875" style="108"/>
    <col min="11784" max="11784" width="13.140625" style="108" customWidth="1"/>
    <col min="11785" max="11787" width="10.85546875" style="108"/>
    <col min="11788" max="11788" width="20" style="108" customWidth="1"/>
    <col min="11789" max="12032" width="10.85546875" style="108"/>
    <col min="12033" max="12033" width="35" style="108" customWidth="1"/>
    <col min="12034" max="12034" width="10.85546875" style="108" customWidth="1"/>
    <col min="12035" max="12035" width="12.42578125" style="108" bestFit="1" customWidth="1"/>
    <col min="12036" max="12036" width="13" style="108" customWidth="1"/>
    <col min="12037" max="12037" width="10.85546875" style="108"/>
    <col min="12038" max="12038" width="27.140625" style="108" bestFit="1" customWidth="1"/>
    <col min="12039" max="12039" width="10.85546875" style="108"/>
    <col min="12040" max="12040" width="13.140625" style="108" customWidth="1"/>
    <col min="12041" max="12043" width="10.85546875" style="108"/>
    <col min="12044" max="12044" width="20" style="108" customWidth="1"/>
    <col min="12045" max="12288" width="10.85546875" style="108"/>
    <col min="12289" max="12289" width="35" style="108" customWidth="1"/>
    <col min="12290" max="12290" width="10.85546875" style="108" customWidth="1"/>
    <col min="12291" max="12291" width="12.42578125" style="108" bestFit="1" customWidth="1"/>
    <col min="12292" max="12292" width="13" style="108" customWidth="1"/>
    <col min="12293" max="12293" width="10.85546875" style="108"/>
    <col min="12294" max="12294" width="27.140625" style="108" bestFit="1" customWidth="1"/>
    <col min="12295" max="12295" width="10.85546875" style="108"/>
    <col min="12296" max="12296" width="13.140625" style="108" customWidth="1"/>
    <col min="12297" max="12299" width="10.85546875" style="108"/>
    <col min="12300" max="12300" width="20" style="108" customWidth="1"/>
    <col min="12301" max="12544" width="10.85546875" style="108"/>
    <col min="12545" max="12545" width="35" style="108" customWidth="1"/>
    <col min="12546" max="12546" width="10.85546875" style="108" customWidth="1"/>
    <col min="12547" max="12547" width="12.42578125" style="108" bestFit="1" customWidth="1"/>
    <col min="12548" max="12548" width="13" style="108" customWidth="1"/>
    <col min="12549" max="12549" width="10.85546875" style="108"/>
    <col min="12550" max="12550" width="27.140625" style="108" bestFit="1" customWidth="1"/>
    <col min="12551" max="12551" width="10.85546875" style="108"/>
    <col min="12552" max="12552" width="13.140625" style="108" customWidth="1"/>
    <col min="12553" max="12555" width="10.85546875" style="108"/>
    <col min="12556" max="12556" width="20" style="108" customWidth="1"/>
    <col min="12557" max="12800" width="10.85546875" style="108"/>
    <col min="12801" max="12801" width="35" style="108" customWidth="1"/>
    <col min="12802" max="12802" width="10.85546875" style="108" customWidth="1"/>
    <col min="12803" max="12803" width="12.42578125" style="108" bestFit="1" customWidth="1"/>
    <col min="12804" max="12804" width="13" style="108" customWidth="1"/>
    <col min="12805" max="12805" width="10.85546875" style="108"/>
    <col min="12806" max="12806" width="27.140625" style="108" bestFit="1" customWidth="1"/>
    <col min="12807" max="12807" width="10.85546875" style="108"/>
    <col min="12808" max="12808" width="13.140625" style="108" customWidth="1"/>
    <col min="12809" max="12811" width="10.85546875" style="108"/>
    <col min="12812" max="12812" width="20" style="108" customWidth="1"/>
    <col min="12813" max="13056" width="10.85546875" style="108"/>
    <col min="13057" max="13057" width="35" style="108" customWidth="1"/>
    <col min="13058" max="13058" width="10.85546875" style="108" customWidth="1"/>
    <col min="13059" max="13059" width="12.42578125" style="108" bestFit="1" customWidth="1"/>
    <col min="13060" max="13060" width="13" style="108" customWidth="1"/>
    <col min="13061" max="13061" width="10.85546875" style="108"/>
    <col min="13062" max="13062" width="27.140625" style="108" bestFit="1" customWidth="1"/>
    <col min="13063" max="13063" width="10.85546875" style="108"/>
    <col min="13064" max="13064" width="13.140625" style="108" customWidth="1"/>
    <col min="13065" max="13067" width="10.85546875" style="108"/>
    <col min="13068" max="13068" width="20" style="108" customWidth="1"/>
    <col min="13069" max="13312" width="10.85546875" style="108"/>
    <col min="13313" max="13313" width="35" style="108" customWidth="1"/>
    <col min="13314" max="13314" width="10.85546875" style="108" customWidth="1"/>
    <col min="13315" max="13315" width="12.42578125" style="108" bestFit="1" customWidth="1"/>
    <col min="13316" max="13316" width="13" style="108" customWidth="1"/>
    <col min="13317" max="13317" width="10.85546875" style="108"/>
    <col min="13318" max="13318" width="27.140625" style="108" bestFit="1" customWidth="1"/>
    <col min="13319" max="13319" width="10.85546875" style="108"/>
    <col min="13320" max="13320" width="13.140625" style="108" customWidth="1"/>
    <col min="13321" max="13323" width="10.85546875" style="108"/>
    <col min="13324" max="13324" width="20" style="108" customWidth="1"/>
    <col min="13325" max="13568" width="10.85546875" style="108"/>
    <col min="13569" max="13569" width="35" style="108" customWidth="1"/>
    <col min="13570" max="13570" width="10.85546875" style="108" customWidth="1"/>
    <col min="13571" max="13571" width="12.42578125" style="108" bestFit="1" customWidth="1"/>
    <col min="13572" max="13572" width="13" style="108" customWidth="1"/>
    <col min="13573" max="13573" width="10.85546875" style="108"/>
    <col min="13574" max="13574" width="27.140625" style="108" bestFit="1" customWidth="1"/>
    <col min="13575" max="13575" width="10.85546875" style="108"/>
    <col min="13576" max="13576" width="13.140625" style="108" customWidth="1"/>
    <col min="13577" max="13579" width="10.85546875" style="108"/>
    <col min="13580" max="13580" width="20" style="108" customWidth="1"/>
    <col min="13581" max="13824" width="10.85546875" style="108"/>
    <col min="13825" max="13825" width="35" style="108" customWidth="1"/>
    <col min="13826" max="13826" width="10.85546875" style="108" customWidth="1"/>
    <col min="13827" max="13827" width="12.42578125" style="108" bestFit="1" customWidth="1"/>
    <col min="13828" max="13828" width="13" style="108" customWidth="1"/>
    <col min="13829" max="13829" width="10.85546875" style="108"/>
    <col min="13830" max="13830" width="27.140625" style="108" bestFit="1" customWidth="1"/>
    <col min="13831" max="13831" width="10.85546875" style="108"/>
    <col min="13832" max="13832" width="13.140625" style="108" customWidth="1"/>
    <col min="13833" max="13835" width="10.85546875" style="108"/>
    <col min="13836" max="13836" width="20" style="108" customWidth="1"/>
    <col min="13837" max="14080" width="10.85546875" style="108"/>
    <col min="14081" max="14081" width="35" style="108" customWidth="1"/>
    <col min="14082" max="14082" width="10.85546875" style="108" customWidth="1"/>
    <col min="14083" max="14083" width="12.42578125" style="108" bestFit="1" customWidth="1"/>
    <col min="14084" max="14084" width="13" style="108" customWidth="1"/>
    <col min="14085" max="14085" width="10.85546875" style="108"/>
    <col min="14086" max="14086" width="27.140625" style="108" bestFit="1" customWidth="1"/>
    <col min="14087" max="14087" width="10.85546875" style="108"/>
    <col min="14088" max="14088" width="13.140625" style="108" customWidth="1"/>
    <col min="14089" max="14091" width="10.85546875" style="108"/>
    <col min="14092" max="14092" width="20" style="108" customWidth="1"/>
    <col min="14093" max="14336" width="10.85546875" style="108"/>
    <col min="14337" max="14337" width="35" style="108" customWidth="1"/>
    <col min="14338" max="14338" width="10.85546875" style="108" customWidth="1"/>
    <col min="14339" max="14339" width="12.42578125" style="108" bestFit="1" customWidth="1"/>
    <col min="14340" max="14340" width="13" style="108" customWidth="1"/>
    <col min="14341" max="14341" width="10.85546875" style="108"/>
    <col min="14342" max="14342" width="27.140625" style="108" bestFit="1" customWidth="1"/>
    <col min="14343" max="14343" width="10.85546875" style="108"/>
    <col min="14344" max="14344" width="13.140625" style="108" customWidth="1"/>
    <col min="14345" max="14347" width="10.85546875" style="108"/>
    <col min="14348" max="14348" width="20" style="108" customWidth="1"/>
    <col min="14349" max="14592" width="10.85546875" style="108"/>
    <col min="14593" max="14593" width="35" style="108" customWidth="1"/>
    <col min="14594" max="14594" width="10.85546875" style="108" customWidth="1"/>
    <col min="14595" max="14595" width="12.42578125" style="108" bestFit="1" customWidth="1"/>
    <col min="14596" max="14596" width="13" style="108" customWidth="1"/>
    <col min="14597" max="14597" width="10.85546875" style="108"/>
    <col min="14598" max="14598" width="27.140625" style="108" bestFit="1" customWidth="1"/>
    <col min="14599" max="14599" width="10.85546875" style="108"/>
    <col min="14600" max="14600" width="13.140625" style="108" customWidth="1"/>
    <col min="14601" max="14603" width="10.85546875" style="108"/>
    <col min="14604" max="14604" width="20" style="108" customWidth="1"/>
    <col min="14605" max="14848" width="10.85546875" style="108"/>
    <col min="14849" max="14849" width="35" style="108" customWidth="1"/>
    <col min="14850" max="14850" width="10.85546875" style="108" customWidth="1"/>
    <col min="14851" max="14851" width="12.42578125" style="108" bestFit="1" customWidth="1"/>
    <col min="14852" max="14852" width="13" style="108" customWidth="1"/>
    <col min="14853" max="14853" width="10.85546875" style="108"/>
    <col min="14854" max="14854" width="27.140625" style="108" bestFit="1" customWidth="1"/>
    <col min="14855" max="14855" width="10.85546875" style="108"/>
    <col min="14856" max="14856" width="13.140625" style="108" customWidth="1"/>
    <col min="14857" max="14859" width="10.85546875" style="108"/>
    <col min="14860" max="14860" width="20" style="108" customWidth="1"/>
    <col min="14861" max="15104" width="10.85546875" style="108"/>
    <col min="15105" max="15105" width="35" style="108" customWidth="1"/>
    <col min="15106" max="15106" width="10.85546875" style="108" customWidth="1"/>
    <col min="15107" max="15107" width="12.42578125" style="108" bestFit="1" customWidth="1"/>
    <col min="15108" max="15108" width="13" style="108" customWidth="1"/>
    <col min="15109" max="15109" width="10.85546875" style="108"/>
    <col min="15110" max="15110" width="27.140625" style="108" bestFit="1" customWidth="1"/>
    <col min="15111" max="15111" width="10.85546875" style="108"/>
    <col min="15112" max="15112" width="13.140625" style="108" customWidth="1"/>
    <col min="15113" max="15115" width="10.85546875" style="108"/>
    <col min="15116" max="15116" width="20" style="108" customWidth="1"/>
    <col min="15117" max="15360" width="10.85546875" style="108"/>
    <col min="15361" max="15361" width="35" style="108" customWidth="1"/>
    <col min="15362" max="15362" width="10.85546875" style="108" customWidth="1"/>
    <col min="15363" max="15363" width="12.42578125" style="108" bestFit="1" customWidth="1"/>
    <col min="15364" max="15364" width="13" style="108" customWidth="1"/>
    <col min="15365" max="15365" width="10.85546875" style="108"/>
    <col min="15366" max="15366" width="27.140625" style="108" bestFit="1" customWidth="1"/>
    <col min="15367" max="15367" width="10.85546875" style="108"/>
    <col min="15368" max="15368" width="13.140625" style="108" customWidth="1"/>
    <col min="15369" max="15371" width="10.85546875" style="108"/>
    <col min="15372" max="15372" width="20" style="108" customWidth="1"/>
    <col min="15373" max="15616" width="10.85546875" style="108"/>
    <col min="15617" max="15617" width="35" style="108" customWidth="1"/>
    <col min="15618" max="15618" width="10.85546875" style="108" customWidth="1"/>
    <col min="15619" max="15619" width="12.42578125" style="108" bestFit="1" customWidth="1"/>
    <col min="15620" max="15620" width="13" style="108" customWidth="1"/>
    <col min="15621" max="15621" width="10.85546875" style="108"/>
    <col min="15622" max="15622" width="27.140625" style="108" bestFit="1" customWidth="1"/>
    <col min="15623" max="15623" width="10.85546875" style="108"/>
    <col min="15624" max="15624" width="13.140625" style="108" customWidth="1"/>
    <col min="15625" max="15627" width="10.85546875" style="108"/>
    <col min="15628" max="15628" width="20" style="108" customWidth="1"/>
    <col min="15629" max="15872" width="10.85546875" style="108"/>
    <col min="15873" max="15873" width="35" style="108" customWidth="1"/>
    <col min="15874" max="15874" width="10.85546875" style="108" customWidth="1"/>
    <col min="15875" max="15875" width="12.42578125" style="108" bestFit="1" customWidth="1"/>
    <col min="15876" max="15876" width="13" style="108" customWidth="1"/>
    <col min="15877" max="15877" width="10.85546875" style="108"/>
    <col min="15878" max="15878" width="27.140625" style="108" bestFit="1" customWidth="1"/>
    <col min="15879" max="15879" width="10.85546875" style="108"/>
    <col min="15880" max="15880" width="13.140625" style="108" customWidth="1"/>
    <col min="15881" max="15883" width="10.85546875" style="108"/>
    <col min="15884" max="15884" width="20" style="108" customWidth="1"/>
    <col min="15885" max="16128" width="10.85546875" style="108"/>
    <col min="16129" max="16129" width="35" style="108" customWidth="1"/>
    <col min="16130" max="16130" width="10.85546875" style="108" customWidth="1"/>
    <col min="16131" max="16131" width="12.42578125" style="108" bestFit="1" customWidth="1"/>
    <col min="16132" max="16132" width="13" style="108" customWidth="1"/>
    <col min="16133" max="16133" width="10.85546875" style="108"/>
    <col min="16134" max="16134" width="27.140625" style="108" bestFit="1" customWidth="1"/>
    <col min="16135" max="16135" width="10.85546875" style="108"/>
    <col min="16136" max="16136" width="13.140625" style="108" customWidth="1"/>
    <col min="16137" max="16139" width="10.85546875" style="108"/>
    <col min="16140" max="16140" width="20" style="108" customWidth="1"/>
    <col min="16141" max="16384" width="10.85546875" style="108"/>
  </cols>
  <sheetData>
    <row r="1" spans="1:16" ht="27" customHeight="1" thickBot="1" x14ac:dyDescent="0.25">
      <c r="A1" s="331" t="s">
        <v>289</v>
      </c>
      <c r="B1" s="332"/>
      <c r="C1" s="332"/>
      <c r="D1" s="332"/>
      <c r="E1" s="332"/>
      <c r="F1" s="332"/>
      <c r="G1" s="332"/>
      <c r="H1" s="332"/>
      <c r="I1" s="333"/>
    </row>
    <row r="2" spans="1:16" ht="15.75" thickBot="1" x14ac:dyDescent="0.25"/>
    <row r="3" spans="1:16" ht="15.75" thickBot="1" x14ac:dyDescent="0.25">
      <c r="A3" s="336" t="s">
        <v>107</v>
      </c>
      <c r="B3" s="337"/>
      <c r="C3" s="337"/>
      <c r="D3" s="338"/>
      <c r="L3" s="114"/>
      <c r="M3" s="114"/>
      <c r="N3" s="114"/>
      <c r="O3" s="114"/>
      <c r="P3" s="114"/>
    </row>
    <row r="4" spans="1:16" x14ac:dyDescent="0.2">
      <c r="A4" s="107"/>
      <c r="B4" s="109" t="s">
        <v>108</v>
      </c>
      <c r="C4" s="109" t="s">
        <v>109</v>
      </c>
      <c r="D4" s="110" t="s">
        <v>110</v>
      </c>
      <c r="F4" s="336" t="s">
        <v>111</v>
      </c>
      <c r="G4" s="337"/>
      <c r="H4" s="337"/>
      <c r="I4" s="338"/>
      <c r="K4" s="115" t="s">
        <v>181</v>
      </c>
      <c r="L4" s="116"/>
      <c r="M4" s="116"/>
      <c r="N4" s="116"/>
      <c r="O4" s="117"/>
    </row>
    <row r="5" spans="1:16" x14ac:dyDescent="0.2">
      <c r="A5" s="107" t="s">
        <v>16</v>
      </c>
      <c r="B5" s="258">
        <v>1</v>
      </c>
      <c r="C5" s="254"/>
      <c r="D5" s="259">
        <f>C5*B5</f>
        <v>0</v>
      </c>
      <c r="F5" s="107"/>
      <c r="G5" s="109" t="s">
        <v>108</v>
      </c>
      <c r="H5" s="109" t="s">
        <v>109</v>
      </c>
      <c r="I5" s="110" t="s">
        <v>110</v>
      </c>
      <c r="K5" s="107"/>
      <c r="L5" s="109" t="s">
        <v>108</v>
      </c>
      <c r="M5" s="111" t="s">
        <v>183</v>
      </c>
      <c r="N5" s="112" t="s">
        <v>184</v>
      </c>
      <c r="O5" s="113" t="s">
        <v>110</v>
      </c>
    </row>
    <row r="6" spans="1:16" ht="18.75" customHeight="1" x14ac:dyDescent="0.2">
      <c r="A6" s="107" t="s">
        <v>112</v>
      </c>
      <c r="B6" s="258">
        <v>0.3</v>
      </c>
      <c r="C6" s="254"/>
      <c r="D6" s="259">
        <f t="shared" ref="D6:D16" si="0">C6*B6</f>
        <v>0</v>
      </c>
      <c r="F6" s="107" t="s">
        <v>113</v>
      </c>
      <c r="G6" s="263">
        <v>0.15</v>
      </c>
      <c r="H6" s="256"/>
      <c r="I6" s="259">
        <f>H6*G6</f>
        <v>0</v>
      </c>
      <c r="K6" s="118" t="s">
        <v>185</v>
      </c>
      <c r="L6" s="261">
        <v>9.5999999999999992E-3</v>
      </c>
      <c r="M6" s="256"/>
      <c r="N6" s="256"/>
      <c r="O6" s="259">
        <f>N6*M6*L6</f>
        <v>0</v>
      </c>
    </row>
    <row r="7" spans="1:16" x14ac:dyDescent="0.2">
      <c r="A7" s="107" t="s">
        <v>114</v>
      </c>
      <c r="B7" s="258">
        <v>0.6</v>
      </c>
      <c r="C7" s="254"/>
      <c r="D7" s="259">
        <f t="shared" si="0"/>
        <v>0</v>
      </c>
      <c r="F7" s="107" t="s">
        <v>115</v>
      </c>
      <c r="G7" s="263">
        <v>0.05</v>
      </c>
      <c r="H7" s="256"/>
      <c r="I7" s="259">
        <f t="shared" ref="I7:I12" si="1">H7*G7</f>
        <v>0</v>
      </c>
      <c r="K7" s="118" t="s">
        <v>186</v>
      </c>
      <c r="L7" s="261">
        <v>9.5999999999999992E-3</v>
      </c>
      <c r="M7" s="256"/>
      <c r="N7" s="256"/>
      <c r="O7" s="259">
        <f t="shared" ref="O7:O15" si="2">N7*M7*L7</f>
        <v>0</v>
      </c>
    </row>
    <row r="8" spans="1:16" x14ac:dyDescent="0.2">
      <c r="A8" s="107" t="s">
        <v>116</v>
      </c>
      <c r="B8" s="258">
        <v>0.8</v>
      </c>
      <c r="C8" s="254"/>
      <c r="D8" s="259">
        <f t="shared" si="0"/>
        <v>0</v>
      </c>
      <c r="F8" s="107" t="s">
        <v>117</v>
      </c>
      <c r="G8" s="263">
        <v>7.0000000000000007E-2</v>
      </c>
      <c r="H8" s="256"/>
      <c r="I8" s="259">
        <f t="shared" si="1"/>
        <v>0</v>
      </c>
      <c r="K8" s="118" t="s">
        <v>187</v>
      </c>
      <c r="L8" s="261">
        <v>8.9999999999999993E-3</v>
      </c>
      <c r="M8" s="256"/>
      <c r="N8" s="256"/>
      <c r="O8" s="259">
        <f t="shared" si="2"/>
        <v>0</v>
      </c>
    </row>
    <row r="9" spans="1:16" x14ac:dyDescent="0.2">
      <c r="A9" s="107" t="s">
        <v>118</v>
      </c>
      <c r="B9" s="258">
        <v>0.3</v>
      </c>
      <c r="C9" s="254"/>
      <c r="D9" s="259">
        <f t="shared" si="0"/>
        <v>0</v>
      </c>
      <c r="F9" s="107" t="s">
        <v>119</v>
      </c>
      <c r="G9" s="263">
        <v>0.05</v>
      </c>
      <c r="H9" s="256"/>
      <c r="I9" s="259">
        <f t="shared" si="1"/>
        <v>0</v>
      </c>
      <c r="K9" s="118" t="s">
        <v>188</v>
      </c>
      <c r="L9" s="261">
        <v>8.0000000000000002E-3</v>
      </c>
      <c r="M9" s="256"/>
      <c r="N9" s="256"/>
      <c r="O9" s="259">
        <f t="shared" si="2"/>
        <v>0</v>
      </c>
    </row>
    <row r="10" spans="1:16" x14ac:dyDescent="0.2">
      <c r="A10" s="107" t="s">
        <v>120</v>
      </c>
      <c r="B10" s="258">
        <v>0.75</v>
      </c>
      <c r="C10" s="254"/>
      <c r="D10" s="259">
        <f t="shared" si="0"/>
        <v>0</v>
      </c>
      <c r="F10" s="107" t="s">
        <v>121</v>
      </c>
      <c r="G10" s="263">
        <v>0.15</v>
      </c>
      <c r="H10" s="256"/>
      <c r="I10" s="259">
        <f t="shared" si="1"/>
        <v>0</v>
      </c>
      <c r="K10" s="118" t="s">
        <v>189</v>
      </c>
      <c r="L10" s="262">
        <v>0.01</v>
      </c>
      <c r="M10" s="256"/>
      <c r="N10" s="256"/>
      <c r="O10" s="259">
        <f t="shared" si="2"/>
        <v>0</v>
      </c>
    </row>
    <row r="11" spans="1:16" x14ac:dyDescent="0.2">
      <c r="A11" s="107" t="s">
        <v>122</v>
      </c>
      <c r="B11" s="258">
        <v>1</v>
      </c>
      <c r="C11" s="254"/>
      <c r="D11" s="259">
        <f t="shared" si="0"/>
        <v>0</v>
      </c>
      <c r="F11" s="107" t="s">
        <v>123</v>
      </c>
      <c r="G11" s="263">
        <v>0.15</v>
      </c>
      <c r="H11" s="256"/>
      <c r="I11" s="259">
        <f>H11*G11</f>
        <v>0</v>
      </c>
      <c r="K11" s="118" t="s">
        <v>190</v>
      </c>
      <c r="L11" s="262">
        <v>0.02</v>
      </c>
      <c r="M11" s="256"/>
      <c r="N11" s="256"/>
      <c r="O11" s="259">
        <f t="shared" si="2"/>
        <v>0</v>
      </c>
    </row>
    <row r="12" spans="1:16" x14ac:dyDescent="0.2">
      <c r="A12" s="107" t="s">
        <v>124</v>
      </c>
      <c r="B12" s="258">
        <v>0.3</v>
      </c>
      <c r="C12" s="254"/>
      <c r="D12" s="259">
        <f t="shared" si="0"/>
        <v>0</v>
      </c>
      <c r="F12" s="107" t="s">
        <v>125</v>
      </c>
      <c r="G12" s="263">
        <v>0.05</v>
      </c>
      <c r="H12" s="256"/>
      <c r="I12" s="259">
        <f t="shared" si="1"/>
        <v>0</v>
      </c>
      <c r="K12" s="118" t="s">
        <v>191</v>
      </c>
      <c r="L12" s="261">
        <v>1.3103448275862069E-2</v>
      </c>
      <c r="M12" s="256"/>
      <c r="N12" s="256"/>
      <c r="O12" s="259">
        <f t="shared" si="2"/>
        <v>0</v>
      </c>
    </row>
    <row r="13" spans="1:16" ht="15.75" thickBot="1" x14ac:dyDescent="0.25">
      <c r="A13" s="107" t="s">
        <v>126</v>
      </c>
      <c r="B13" s="258">
        <v>0.6</v>
      </c>
      <c r="C13" s="254"/>
      <c r="D13" s="259">
        <f t="shared" si="0"/>
        <v>0</v>
      </c>
      <c r="F13" s="327" t="s">
        <v>0</v>
      </c>
      <c r="G13" s="328"/>
      <c r="H13" s="119">
        <f>SUM(H6:H12)</f>
        <v>0</v>
      </c>
      <c r="I13" s="119">
        <f>SUM(I6:I12)</f>
        <v>0</v>
      </c>
      <c r="K13" s="118" t="s">
        <v>192</v>
      </c>
      <c r="L13" s="261">
        <v>1.5172413793103448E-2</v>
      </c>
      <c r="M13" s="256"/>
      <c r="N13" s="256"/>
      <c r="O13" s="259">
        <f t="shared" si="2"/>
        <v>0</v>
      </c>
    </row>
    <row r="14" spans="1:16" ht="15.75" thickBot="1" x14ac:dyDescent="0.25">
      <c r="A14" s="107" t="s">
        <v>127</v>
      </c>
      <c r="B14" s="258">
        <v>0.8</v>
      </c>
      <c r="C14" s="254"/>
      <c r="D14" s="259">
        <f t="shared" si="0"/>
        <v>0</v>
      </c>
      <c r="K14" s="118" t="s">
        <v>193</v>
      </c>
      <c r="L14" s="261">
        <v>5.4999999999999997E-3</v>
      </c>
      <c r="M14" s="256"/>
      <c r="N14" s="256"/>
      <c r="O14" s="259">
        <f t="shared" si="2"/>
        <v>0</v>
      </c>
    </row>
    <row r="15" spans="1:16" x14ac:dyDescent="0.2">
      <c r="A15" s="107" t="s">
        <v>128</v>
      </c>
      <c r="B15" s="258">
        <v>0.3</v>
      </c>
      <c r="C15" s="254"/>
      <c r="D15" s="259">
        <f t="shared" si="0"/>
        <v>0</v>
      </c>
      <c r="F15" s="339" t="s">
        <v>129</v>
      </c>
      <c r="G15" s="340"/>
      <c r="H15" s="340"/>
      <c r="I15" s="341"/>
      <c r="K15" s="118" t="s">
        <v>194</v>
      </c>
      <c r="L15" s="261">
        <v>2.7000000000000001E-3</v>
      </c>
      <c r="M15" s="256"/>
      <c r="N15" s="256"/>
      <c r="O15" s="259">
        <f t="shared" si="2"/>
        <v>0</v>
      </c>
    </row>
    <row r="16" spans="1:16" ht="15.75" thickBot="1" x14ac:dyDescent="0.25">
      <c r="A16" s="107" t="s">
        <v>130</v>
      </c>
      <c r="B16" s="258">
        <v>0.75</v>
      </c>
      <c r="C16" s="254"/>
      <c r="D16" s="259">
        <f t="shared" si="0"/>
        <v>0</v>
      </c>
      <c r="F16" s="111" t="s">
        <v>131</v>
      </c>
      <c r="G16" s="120" t="s">
        <v>108</v>
      </c>
      <c r="H16" s="109" t="s">
        <v>109</v>
      </c>
      <c r="I16" s="121" t="s">
        <v>110</v>
      </c>
      <c r="K16" s="334" t="s">
        <v>0</v>
      </c>
      <c r="L16" s="335"/>
      <c r="M16" s="119">
        <f>SUM(M6:M15)</f>
        <v>0</v>
      </c>
      <c r="N16" s="122"/>
      <c r="O16" s="119">
        <f>SUM(O6:O15)</f>
        <v>0</v>
      </c>
    </row>
    <row r="17" spans="1:9" ht="15.75" thickBot="1" x14ac:dyDescent="0.25">
      <c r="A17" s="342" t="s">
        <v>0</v>
      </c>
      <c r="B17" s="343"/>
      <c r="C17" s="119">
        <f>SUM(C5:C16)</f>
        <v>0</v>
      </c>
      <c r="D17" s="119">
        <f>SUM(D5:D16)</f>
        <v>0</v>
      </c>
      <c r="F17" s="111" t="s">
        <v>113</v>
      </c>
      <c r="G17" s="263">
        <v>0.15</v>
      </c>
      <c r="H17" s="256"/>
      <c r="I17" s="260">
        <f>H17*G17</f>
        <v>0</v>
      </c>
    </row>
    <row r="18" spans="1:9" ht="15.75" thickBot="1" x14ac:dyDescent="0.25">
      <c r="F18" s="111" t="s">
        <v>133</v>
      </c>
      <c r="G18" s="263">
        <v>0.03</v>
      </c>
      <c r="H18" s="256"/>
      <c r="I18" s="260">
        <f>H18*G18</f>
        <v>0</v>
      </c>
    </row>
    <row r="19" spans="1:9" x14ac:dyDescent="0.2">
      <c r="A19" s="336" t="s">
        <v>132</v>
      </c>
      <c r="B19" s="337"/>
      <c r="C19" s="337"/>
      <c r="D19" s="338"/>
      <c r="F19" s="111" t="s">
        <v>134</v>
      </c>
      <c r="G19" s="263">
        <v>0.15</v>
      </c>
      <c r="H19" s="256"/>
      <c r="I19" s="260">
        <f>H19*G19</f>
        <v>0</v>
      </c>
    </row>
    <row r="20" spans="1:9" ht="15.75" thickBot="1" x14ac:dyDescent="0.25">
      <c r="A20" s="107"/>
      <c r="B20" s="109" t="s">
        <v>108</v>
      </c>
      <c r="C20" s="109" t="s">
        <v>109</v>
      </c>
      <c r="D20" s="110" t="s">
        <v>110</v>
      </c>
      <c r="F20" s="344" t="s">
        <v>0</v>
      </c>
      <c r="G20" s="345"/>
      <c r="H20" s="123">
        <f>SUM(H17:H19)</f>
        <v>0</v>
      </c>
      <c r="I20" s="123">
        <f>SUM(I17:I19)</f>
        <v>0</v>
      </c>
    </row>
    <row r="21" spans="1:9" ht="15.75" thickBot="1" x14ac:dyDescent="0.25">
      <c r="A21" s="107" t="s">
        <v>135</v>
      </c>
      <c r="B21" s="258">
        <v>0.85</v>
      </c>
      <c r="C21" s="254"/>
      <c r="D21" s="259">
        <f>C21*B21</f>
        <v>0</v>
      </c>
    </row>
    <row r="22" spans="1:9" x14ac:dyDescent="0.2">
      <c r="A22" s="107" t="s">
        <v>136</v>
      </c>
      <c r="B22" s="258">
        <v>1.1000000000000001</v>
      </c>
      <c r="C22" s="254"/>
      <c r="D22" s="259">
        <f t="shared" ref="D22:D42" si="3">C22*B22</f>
        <v>0</v>
      </c>
      <c r="F22" s="336" t="s">
        <v>8</v>
      </c>
      <c r="G22" s="337"/>
      <c r="H22" s="337"/>
      <c r="I22" s="338"/>
    </row>
    <row r="23" spans="1:9" x14ac:dyDescent="0.2">
      <c r="A23" s="107" t="s">
        <v>137</v>
      </c>
      <c r="B23" s="258">
        <v>0.2</v>
      </c>
      <c r="C23" s="254"/>
      <c r="D23" s="259">
        <f t="shared" si="3"/>
        <v>0</v>
      </c>
      <c r="F23" s="107"/>
      <c r="G23" s="109" t="s">
        <v>108</v>
      </c>
      <c r="H23" s="109" t="s">
        <v>109</v>
      </c>
      <c r="I23" s="110" t="s">
        <v>110</v>
      </c>
    </row>
    <row r="24" spans="1:9" x14ac:dyDescent="0.2">
      <c r="A24" s="107" t="s">
        <v>138</v>
      </c>
      <c r="B24" s="258">
        <v>0.2</v>
      </c>
      <c r="C24" s="254"/>
      <c r="D24" s="259">
        <f t="shared" si="3"/>
        <v>0</v>
      </c>
      <c r="F24" s="107" t="s">
        <v>140</v>
      </c>
      <c r="G24" s="263">
        <v>0.17</v>
      </c>
      <c r="H24" s="256"/>
      <c r="I24" s="259">
        <f>H24*G24</f>
        <v>0</v>
      </c>
    </row>
    <row r="25" spans="1:9" x14ac:dyDescent="0.2">
      <c r="A25" s="107" t="s">
        <v>139</v>
      </c>
      <c r="B25" s="258">
        <v>0.4</v>
      </c>
      <c r="C25" s="254"/>
      <c r="D25" s="259">
        <f t="shared" si="3"/>
        <v>0</v>
      </c>
      <c r="F25" s="107" t="s">
        <v>142</v>
      </c>
      <c r="G25" s="263">
        <v>0.09</v>
      </c>
      <c r="H25" s="256"/>
      <c r="I25" s="259">
        <f>H25*G25</f>
        <v>0</v>
      </c>
    </row>
    <row r="26" spans="1:9" x14ac:dyDescent="0.2">
      <c r="A26" s="107" t="s">
        <v>141</v>
      </c>
      <c r="B26" s="258">
        <v>0.2</v>
      </c>
      <c r="C26" s="254"/>
      <c r="D26" s="259">
        <f t="shared" si="3"/>
        <v>0</v>
      </c>
      <c r="F26" s="107" t="s">
        <v>14</v>
      </c>
      <c r="G26" s="263">
        <v>0.17</v>
      </c>
      <c r="H26" s="256"/>
      <c r="I26" s="259">
        <f>H26*G26</f>
        <v>0</v>
      </c>
    </row>
    <row r="27" spans="1:9" x14ac:dyDescent="0.2">
      <c r="A27" s="107" t="s">
        <v>112</v>
      </c>
      <c r="B27" s="258">
        <v>0.4</v>
      </c>
      <c r="C27" s="254"/>
      <c r="D27" s="259">
        <f t="shared" si="3"/>
        <v>0</v>
      </c>
      <c r="F27" s="107" t="s">
        <v>144</v>
      </c>
      <c r="G27" s="263">
        <v>0.09</v>
      </c>
      <c r="H27" s="256"/>
      <c r="I27" s="259">
        <f>H27*G27</f>
        <v>0</v>
      </c>
    </row>
    <row r="28" spans="1:9" ht="15.75" thickBot="1" x14ac:dyDescent="0.25">
      <c r="A28" s="107" t="s">
        <v>143</v>
      </c>
      <c r="B28" s="258">
        <v>0.6</v>
      </c>
      <c r="C28" s="254"/>
      <c r="D28" s="259">
        <f t="shared" si="3"/>
        <v>0</v>
      </c>
      <c r="F28" s="327" t="s">
        <v>0</v>
      </c>
      <c r="G28" s="328"/>
      <c r="H28" s="119">
        <f>SUM(H24:H27)</f>
        <v>0</v>
      </c>
      <c r="I28" s="119">
        <f>SUM(I24:I27)</f>
        <v>0</v>
      </c>
    </row>
    <row r="29" spans="1:9" ht="15.75" thickBot="1" x14ac:dyDescent="0.25">
      <c r="A29" s="107" t="s">
        <v>116</v>
      </c>
      <c r="B29" s="258">
        <v>0.8</v>
      </c>
      <c r="C29" s="254"/>
      <c r="D29" s="259">
        <f t="shared" si="3"/>
        <v>0</v>
      </c>
    </row>
    <row r="30" spans="1:9" x14ac:dyDescent="0.2">
      <c r="A30" s="107" t="s">
        <v>145</v>
      </c>
      <c r="B30" s="258">
        <v>0.9</v>
      </c>
      <c r="C30" s="254"/>
      <c r="D30" s="259">
        <f t="shared" si="3"/>
        <v>0</v>
      </c>
      <c r="F30" s="336" t="s">
        <v>147</v>
      </c>
      <c r="G30" s="337"/>
      <c r="H30" s="337"/>
      <c r="I30" s="338"/>
    </row>
    <row r="31" spans="1:9" x14ac:dyDescent="0.2">
      <c r="A31" s="107" t="s">
        <v>146</v>
      </c>
      <c r="B31" s="258">
        <v>0.95</v>
      </c>
      <c r="C31" s="254"/>
      <c r="D31" s="259">
        <f t="shared" si="3"/>
        <v>0</v>
      </c>
      <c r="F31" s="107"/>
      <c r="G31" s="109" t="s">
        <v>108</v>
      </c>
      <c r="H31" s="109" t="s">
        <v>109</v>
      </c>
      <c r="I31" s="110" t="s">
        <v>110</v>
      </c>
    </row>
    <row r="32" spans="1:9" x14ac:dyDescent="0.2">
      <c r="A32" s="107" t="s">
        <v>148</v>
      </c>
      <c r="B32" s="258">
        <v>0.45</v>
      </c>
      <c r="C32" s="254"/>
      <c r="D32" s="259">
        <f t="shared" si="3"/>
        <v>0</v>
      </c>
      <c r="F32" s="107" t="s">
        <v>150</v>
      </c>
      <c r="G32" s="258">
        <v>0.79</v>
      </c>
      <c r="H32" s="256"/>
      <c r="I32" s="259">
        <f>H32*G32</f>
        <v>0</v>
      </c>
    </row>
    <row r="33" spans="1:9" x14ac:dyDescent="0.2">
      <c r="A33" s="107" t="s">
        <v>149</v>
      </c>
      <c r="B33" s="258">
        <v>0.6</v>
      </c>
      <c r="C33" s="266"/>
      <c r="D33" s="259">
        <f t="shared" si="3"/>
        <v>0</v>
      </c>
      <c r="F33" s="107" t="s">
        <v>152</v>
      </c>
      <c r="G33" s="258">
        <v>0.56999999999999995</v>
      </c>
      <c r="H33" s="256"/>
      <c r="I33" s="259">
        <f t="shared" ref="I33:I50" si="4">H33*G33</f>
        <v>0</v>
      </c>
    </row>
    <row r="34" spans="1:9" x14ac:dyDescent="0.2">
      <c r="A34" s="107" t="s">
        <v>151</v>
      </c>
      <c r="B34" s="258">
        <v>0.8</v>
      </c>
      <c r="C34" s="254"/>
      <c r="D34" s="259">
        <f t="shared" si="3"/>
        <v>0</v>
      </c>
      <c r="F34" s="107" t="s">
        <v>154</v>
      </c>
      <c r="G34" s="258">
        <v>0.75</v>
      </c>
      <c r="H34" s="256"/>
      <c r="I34" s="259">
        <f t="shared" si="4"/>
        <v>0</v>
      </c>
    </row>
    <row r="35" spans="1:9" x14ac:dyDescent="0.2">
      <c r="A35" s="107" t="s">
        <v>153</v>
      </c>
      <c r="B35" s="258">
        <v>1</v>
      </c>
      <c r="C35" s="254"/>
      <c r="D35" s="259">
        <f t="shared" si="3"/>
        <v>0</v>
      </c>
      <c r="F35" s="107" t="s">
        <v>155</v>
      </c>
      <c r="G35" s="258">
        <v>0.9</v>
      </c>
      <c r="H35" s="256"/>
      <c r="I35" s="259">
        <f t="shared" si="4"/>
        <v>0</v>
      </c>
    </row>
    <row r="36" spans="1:9" x14ac:dyDescent="0.2">
      <c r="A36" s="107" t="s">
        <v>122</v>
      </c>
      <c r="B36" s="258">
        <v>1</v>
      </c>
      <c r="C36" s="254"/>
      <c r="D36" s="259">
        <f t="shared" si="3"/>
        <v>0</v>
      </c>
      <c r="F36" s="107" t="s">
        <v>157</v>
      </c>
      <c r="G36" s="258">
        <v>0.94</v>
      </c>
      <c r="H36" s="256"/>
      <c r="I36" s="259">
        <f t="shared" si="4"/>
        <v>0</v>
      </c>
    </row>
    <row r="37" spans="1:9" x14ac:dyDescent="0.2">
      <c r="A37" s="107" t="s">
        <v>156</v>
      </c>
      <c r="B37" s="258">
        <v>1.2</v>
      </c>
      <c r="C37" s="254"/>
      <c r="D37" s="259">
        <f t="shared" si="3"/>
        <v>0</v>
      </c>
      <c r="F37" s="107" t="s">
        <v>158</v>
      </c>
      <c r="G37" s="258">
        <v>0.56999999999999995</v>
      </c>
      <c r="H37" s="256"/>
      <c r="I37" s="259">
        <f t="shared" si="4"/>
        <v>0</v>
      </c>
    </row>
    <row r="38" spans="1:9" x14ac:dyDescent="0.2">
      <c r="A38" s="107" t="s">
        <v>124</v>
      </c>
      <c r="B38" s="258">
        <v>0.45</v>
      </c>
      <c r="C38" s="254"/>
      <c r="D38" s="259">
        <f t="shared" si="3"/>
        <v>0</v>
      </c>
      <c r="F38" s="107" t="s">
        <v>159</v>
      </c>
      <c r="G38" s="258">
        <v>0.75</v>
      </c>
      <c r="H38" s="256"/>
      <c r="I38" s="259">
        <f t="shared" si="4"/>
        <v>0</v>
      </c>
    </row>
    <row r="39" spans="1:9" x14ac:dyDescent="0.2">
      <c r="A39" s="107" t="s">
        <v>126</v>
      </c>
      <c r="B39" s="258">
        <v>0.6</v>
      </c>
      <c r="C39" s="254"/>
      <c r="D39" s="259">
        <f t="shared" si="3"/>
        <v>0</v>
      </c>
      <c r="F39" s="107" t="s">
        <v>161</v>
      </c>
      <c r="G39" s="258">
        <v>0.9</v>
      </c>
      <c r="H39" s="256"/>
      <c r="I39" s="259">
        <f t="shared" si="4"/>
        <v>0</v>
      </c>
    </row>
    <row r="40" spans="1:9" x14ac:dyDescent="0.2">
      <c r="A40" s="107" t="s">
        <v>160</v>
      </c>
      <c r="B40" s="258">
        <v>0.8</v>
      </c>
      <c r="C40" s="254"/>
      <c r="D40" s="259">
        <f t="shared" si="3"/>
        <v>0</v>
      </c>
      <c r="F40" s="107" t="s">
        <v>163</v>
      </c>
      <c r="G40" s="258">
        <v>1.02</v>
      </c>
      <c r="H40" s="256"/>
      <c r="I40" s="259">
        <f t="shared" si="4"/>
        <v>0</v>
      </c>
    </row>
    <row r="41" spans="1:9" x14ac:dyDescent="0.2">
      <c r="A41" s="107" t="s">
        <v>162</v>
      </c>
      <c r="B41" s="258">
        <v>1</v>
      </c>
      <c r="C41" s="254"/>
      <c r="D41" s="259">
        <f t="shared" si="3"/>
        <v>0</v>
      </c>
      <c r="F41" s="107" t="s">
        <v>165</v>
      </c>
      <c r="G41" s="258">
        <v>0.66</v>
      </c>
      <c r="H41" s="256"/>
      <c r="I41" s="259">
        <f t="shared" si="4"/>
        <v>0</v>
      </c>
    </row>
    <row r="42" spans="1:9" x14ac:dyDescent="0.2">
      <c r="A42" s="107" t="s">
        <v>164</v>
      </c>
      <c r="B42" s="258">
        <v>1</v>
      </c>
      <c r="C42" s="254"/>
      <c r="D42" s="259">
        <f t="shared" si="3"/>
        <v>0</v>
      </c>
      <c r="F42" s="107" t="s">
        <v>166</v>
      </c>
      <c r="G42" s="258">
        <v>0.48</v>
      </c>
      <c r="H42" s="256"/>
      <c r="I42" s="259">
        <f t="shared" si="4"/>
        <v>0</v>
      </c>
    </row>
    <row r="43" spans="1:9" ht="15.75" thickBot="1" x14ac:dyDescent="0.25">
      <c r="A43" s="327" t="s">
        <v>0</v>
      </c>
      <c r="B43" s="328"/>
      <c r="C43" s="124">
        <f>SUM(C21:C42)</f>
        <v>0</v>
      </c>
      <c r="D43" s="124">
        <f>SUM(D21:D42)</f>
        <v>0</v>
      </c>
      <c r="F43" s="107" t="s">
        <v>167</v>
      </c>
      <c r="G43" s="258">
        <v>0.54</v>
      </c>
      <c r="H43" s="256"/>
      <c r="I43" s="259">
        <f t="shared" si="4"/>
        <v>0</v>
      </c>
    </row>
    <row r="44" spans="1:9" ht="15.75" thickBot="1" x14ac:dyDescent="0.25">
      <c r="A44" s="125"/>
      <c r="B44" s="125"/>
      <c r="C44" s="125"/>
      <c r="D44" s="125"/>
      <c r="F44" s="107" t="s">
        <v>169</v>
      </c>
      <c r="G44" s="258">
        <v>0.78</v>
      </c>
      <c r="H44" s="256"/>
      <c r="I44" s="259">
        <f t="shared" si="4"/>
        <v>0</v>
      </c>
    </row>
    <row r="45" spans="1:9" x14ac:dyDescent="0.2">
      <c r="A45" s="336" t="s">
        <v>168</v>
      </c>
      <c r="B45" s="337"/>
      <c r="C45" s="337"/>
      <c r="D45" s="338"/>
      <c r="F45" s="107" t="s">
        <v>170</v>
      </c>
      <c r="G45" s="258">
        <v>0.87</v>
      </c>
      <c r="H45" s="256"/>
      <c r="I45" s="259">
        <f t="shared" si="4"/>
        <v>0</v>
      </c>
    </row>
    <row r="46" spans="1:9" x14ac:dyDescent="0.2">
      <c r="A46" s="107"/>
      <c r="B46" s="109" t="s">
        <v>108</v>
      </c>
      <c r="C46" s="109" t="s">
        <v>109</v>
      </c>
      <c r="D46" s="110" t="s">
        <v>110</v>
      </c>
      <c r="F46" s="107" t="s">
        <v>172</v>
      </c>
      <c r="G46" s="258">
        <v>0.48</v>
      </c>
      <c r="H46" s="256"/>
      <c r="I46" s="259">
        <f t="shared" si="4"/>
        <v>0</v>
      </c>
    </row>
    <row r="47" spans="1:9" x14ac:dyDescent="0.2">
      <c r="A47" s="118" t="s">
        <v>171</v>
      </c>
      <c r="B47" s="264">
        <v>0.31</v>
      </c>
      <c r="C47" s="255"/>
      <c r="D47" s="259">
        <f>C47*B47</f>
        <v>0</v>
      </c>
      <c r="F47" s="107" t="s">
        <v>174</v>
      </c>
      <c r="G47" s="258">
        <v>0.54</v>
      </c>
      <c r="H47" s="256"/>
      <c r="I47" s="259">
        <f t="shared" si="4"/>
        <v>0</v>
      </c>
    </row>
    <row r="48" spans="1:9" ht="30" x14ac:dyDescent="0.2">
      <c r="A48" s="118" t="s">
        <v>173</v>
      </c>
      <c r="B48" s="264">
        <v>0.14000000000000001</v>
      </c>
      <c r="C48" s="255"/>
      <c r="D48" s="259">
        <f>C48*B48</f>
        <v>0</v>
      </c>
      <c r="F48" s="107" t="s">
        <v>176</v>
      </c>
      <c r="G48" s="258">
        <v>0.87</v>
      </c>
      <c r="H48" s="256"/>
      <c r="I48" s="259">
        <f t="shared" si="4"/>
        <v>0</v>
      </c>
    </row>
    <row r="49" spans="1:9" x14ac:dyDescent="0.2">
      <c r="A49" s="118" t="s">
        <v>175</v>
      </c>
      <c r="B49" s="264">
        <v>5.5E-2</v>
      </c>
      <c r="C49" s="255"/>
      <c r="D49" s="259">
        <f>C49*B49</f>
        <v>0</v>
      </c>
      <c r="F49" s="107" t="s">
        <v>178</v>
      </c>
      <c r="G49" s="258">
        <v>0.83</v>
      </c>
      <c r="H49" s="256"/>
      <c r="I49" s="259">
        <f t="shared" si="4"/>
        <v>0</v>
      </c>
    </row>
    <row r="50" spans="1:9" x14ac:dyDescent="0.2">
      <c r="A50" s="118" t="s">
        <v>177</v>
      </c>
      <c r="B50" s="264">
        <v>0.26</v>
      </c>
      <c r="C50" s="255"/>
      <c r="D50" s="259">
        <f>C50*B50</f>
        <v>0</v>
      </c>
      <c r="F50" s="107" t="s">
        <v>179</v>
      </c>
      <c r="G50" s="258">
        <v>0.56999999999999995</v>
      </c>
      <c r="H50" s="256"/>
      <c r="I50" s="259">
        <f t="shared" si="4"/>
        <v>0</v>
      </c>
    </row>
    <row r="51" spans="1:9" ht="15.75" thickBot="1" x14ac:dyDescent="0.25">
      <c r="A51" s="118" t="s">
        <v>180</v>
      </c>
      <c r="B51" s="264">
        <v>0.115</v>
      </c>
      <c r="C51" s="257"/>
      <c r="D51" s="259">
        <f>C51*B51</f>
        <v>0</v>
      </c>
      <c r="F51" s="327" t="s">
        <v>0</v>
      </c>
      <c r="G51" s="328"/>
      <c r="H51" s="126">
        <f>SUM(H31:H50)</f>
        <v>0</v>
      </c>
      <c r="I51" s="126">
        <f>SUM(I31:I50)</f>
        <v>0</v>
      </c>
    </row>
    <row r="52" spans="1:9" ht="15.75" thickBot="1" x14ac:dyDescent="0.25">
      <c r="A52" s="127" t="s">
        <v>0</v>
      </c>
      <c r="B52" s="128"/>
      <c r="C52" s="119">
        <f>SUM(C47:C51)</f>
        <v>0</v>
      </c>
      <c r="D52" s="119">
        <f>SUM(D47:D51)</f>
        <v>0</v>
      </c>
    </row>
    <row r="53" spans="1:9" ht="15.75" thickBot="1" x14ac:dyDescent="0.25"/>
    <row r="54" spans="1:9" ht="15.75" thickBot="1" x14ac:dyDescent="0.25">
      <c r="A54" s="329" t="s">
        <v>182</v>
      </c>
      <c r="B54" s="330"/>
      <c r="C54" s="265">
        <f>O16+D52+I51+D43+I28+I20+D17+I13</f>
        <v>0</v>
      </c>
    </row>
    <row r="62" spans="1:9" x14ac:dyDescent="0.2">
      <c r="A62" s="114"/>
      <c r="B62" s="114"/>
      <c r="C62" s="114"/>
      <c r="D62" s="114"/>
    </row>
    <row r="63" spans="1:9" x14ac:dyDescent="0.2">
      <c r="E63" s="114"/>
    </row>
    <row r="66" spans="1:7" x14ac:dyDescent="0.2">
      <c r="F66" s="114"/>
      <c r="G66" s="114"/>
    </row>
    <row r="69" spans="1:7" x14ac:dyDescent="0.2">
      <c r="A69" s="129"/>
    </row>
    <row r="78" spans="1:7" x14ac:dyDescent="0.2">
      <c r="A78" s="130"/>
    </row>
    <row r="80" spans="1:7" x14ac:dyDescent="0.2">
      <c r="A80" s="114"/>
      <c r="B80" s="114"/>
      <c r="C80" s="114"/>
      <c r="D80" s="114"/>
    </row>
    <row r="81" spans="5:7" x14ac:dyDescent="0.2">
      <c r="E81" s="114"/>
    </row>
    <row r="84" spans="5:7" x14ac:dyDescent="0.2">
      <c r="F84" s="114"/>
      <c r="G84" s="114"/>
    </row>
  </sheetData>
  <mergeCells count="16">
    <mergeCell ref="F51:G51"/>
    <mergeCell ref="A54:B54"/>
    <mergeCell ref="A1:I1"/>
    <mergeCell ref="K16:L16"/>
    <mergeCell ref="F30:I30"/>
    <mergeCell ref="A43:B43"/>
    <mergeCell ref="A45:D45"/>
    <mergeCell ref="F28:G28"/>
    <mergeCell ref="A3:D3"/>
    <mergeCell ref="F4:I4"/>
    <mergeCell ref="F13:G13"/>
    <mergeCell ref="F15:I15"/>
    <mergeCell ref="A17:B17"/>
    <mergeCell ref="A19:D19"/>
    <mergeCell ref="F20:G20"/>
    <mergeCell ref="F22:I22"/>
  </mergeCells>
  <pageMargins left="0.78740157480314965" right="0.78740157480314965" top="0.59055118110236227" bottom="0.39370078740157483" header="0.51181102362204722" footer="0.51181102362204722"/>
  <headerFooter alignWithMargins="0">
    <oddHeader>&amp;Chttp://www.idea.portea.fr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8"/>
  <sheetViews>
    <sheetView showGridLines="0" zoomScale="75" zoomScaleNormal="75" zoomScaleSheetLayoutView="70" zoomScalePageLayoutView="75" workbookViewId="0">
      <selection activeCell="I10" sqref="I10"/>
    </sheetView>
  </sheetViews>
  <sheetFormatPr baseColWidth="10" defaultColWidth="11.42578125" defaultRowHeight="15" x14ac:dyDescent="0.25"/>
  <cols>
    <col min="1" max="1" width="27" style="5" customWidth="1"/>
    <col min="2" max="2" width="46.42578125" style="54" customWidth="1"/>
    <col min="3" max="3" width="73.7109375" style="5" customWidth="1"/>
    <col min="4" max="4" width="24.28515625" style="5" customWidth="1"/>
    <col min="5" max="5" width="15.85546875" style="38" customWidth="1"/>
    <col min="6" max="6" width="13.28515625" style="38" customWidth="1"/>
    <col min="7" max="7" width="15.7109375" style="38" customWidth="1"/>
    <col min="8" max="16384" width="11.42578125" style="5"/>
  </cols>
  <sheetData>
    <row r="1" spans="1:10" ht="30" customHeight="1" thickBot="1" x14ac:dyDescent="0.3">
      <c r="A1" s="346" t="s">
        <v>203</v>
      </c>
      <c r="B1" s="347"/>
      <c r="C1" s="347"/>
      <c r="D1" s="347"/>
      <c r="E1" s="347"/>
      <c r="F1" s="347"/>
      <c r="G1" s="348"/>
      <c r="H1" s="4"/>
    </row>
    <row r="2" spans="1:10" ht="30" customHeight="1" thickBot="1" x14ac:dyDescent="0.3">
      <c r="A2" s="353" t="s">
        <v>251</v>
      </c>
      <c r="B2" s="354"/>
      <c r="C2" s="354"/>
      <c r="D2" s="354"/>
      <c r="E2" s="354"/>
      <c r="F2" s="354"/>
      <c r="G2" s="355"/>
      <c r="H2" s="4"/>
      <c r="J2" s="6"/>
    </row>
    <row r="3" spans="1:10" ht="30" customHeight="1" thickBot="1" x14ac:dyDescent="0.3">
      <c r="A3" s="7" t="s">
        <v>40</v>
      </c>
      <c r="B3" s="8" t="s">
        <v>41</v>
      </c>
      <c r="C3" s="8" t="s">
        <v>42</v>
      </c>
      <c r="D3" s="9" t="s">
        <v>43</v>
      </c>
      <c r="E3" s="9" t="s">
        <v>44</v>
      </c>
      <c r="F3" s="10" t="s">
        <v>45</v>
      </c>
      <c r="G3" s="11" t="s">
        <v>94</v>
      </c>
      <c r="H3" s="4"/>
      <c r="J3" s="6"/>
    </row>
    <row r="4" spans="1:10" s="16" customFormat="1" ht="62.25" customHeight="1" x14ac:dyDescent="0.25">
      <c r="A4" s="349" t="s">
        <v>218</v>
      </c>
      <c r="B4" s="12" t="s">
        <v>267</v>
      </c>
      <c r="C4" s="13" t="s">
        <v>277</v>
      </c>
      <c r="D4" s="249"/>
      <c r="E4" s="233"/>
      <c r="F4" s="362">
        <f>IF(SUM(E4:E5)&lt;G4,SUM(E4:E5),G4)</f>
        <v>0</v>
      </c>
      <c r="G4" s="362">
        <f>+'Enregistrement Scores'!F4</f>
        <v>18</v>
      </c>
      <c r="H4" s="14"/>
      <c r="I4" s="4"/>
      <c r="J4" s="15"/>
    </row>
    <row r="5" spans="1:10" ht="61.5" customHeight="1" thickBot="1" x14ac:dyDescent="0.3">
      <c r="A5" s="368"/>
      <c r="B5" s="32" t="s">
        <v>87</v>
      </c>
      <c r="C5" s="92" t="s">
        <v>276</v>
      </c>
      <c r="D5" s="250"/>
      <c r="E5" s="235"/>
      <c r="F5" s="363"/>
      <c r="G5" s="363"/>
      <c r="H5" s="14"/>
      <c r="I5" s="17"/>
      <c r="J5" s="18"/>
    </row>
    <row r="6" spans="1:10" ht="36.75" customHeight="1" thickBot="1" x14ac:dyDescent="0.3">
      <c r="A6" s="206" t="s">
        <v>220</v>
      </c>
      <c r="B6" s="20" t="s">
        <v>219</v>
      </c>
      <c r="C6" s="20" t="s">
        <v>295</v>
      </c>
      <c r="D6" s="251"/>
      <c r="E6" s="252"/>
      <c r="F6" s="227">
        <f>IF(SUM(E6)&lt;G6,SUM(E6),G6)</f>
        <v>0</v>
      </c>
      <c r="G6" s="227">
        <f>+'Enregistrement Scores'!F5</f>
        <v>10</v>
      </c>
      <c r="H6" s="14"/>
      <c r="I6" s="17"/>
      <c r="J6" s="18"/>
    </row>
    <row r="7" spans="1:10" ht="30" customHeight="1" thickBot="1" x14ac:dyDescent="0.3">
      <c r="A7" s="369" t="s">
        <v>46</v>
      </c>
      <c r="B7" s="370"/>
      <c r="C7" s="370"/>
      <c r="D7" s="370"/>
      <c r="E7" s="371"/>
      <c r="F7" s="23">
        <f>SUM(F4:F6)</f>
        <v>0</v>
      </c>
      <c r="G7" s="24">
        <f>SUM(G4:G6)</f>
        <v>28</v>
      </c>
      <c r="H7" s="25"/>
      <c r="I7" s="17"/>
      <c r="J7" s="18"/>
    </row>
    <row r="8" spans="1:10" s="16" customFormat="1" ht="13.5" customHeight="1" thickBot="1" x14ac:dyDescent="0.3">
      <c r="A8" s="26"/>
      <c r="B8" s="27"/>
      <c r="C8" s="27"/>
      <c r="D8" s="27"/>
      <c r="E8" s="27"/>
      <c r="F8" s="27"/>
      <c r="G8" s="25"/>
      <c r="H8" s="14"/>
      <c r="J8" s="28"/>
    </row>
    <row r="9" spans="1:10" ht="30" customHeight="1" thickBot="1" x14ac:dyDescent="0.3">
      <c r="A9" s="353" t="s">
        <v>252</v>
      </c>
      <c r="B9" s="354"/>
      <c r="C9" s="354"/>
      <c r="D9" s="354"/>
      <c r="E9" s="354"/>
      <c r="F9" s="354"/>
      <c r="G9" s="355"/>
      <c r="H9" s="14"/>
      <c r="J9" s="6"/>
    </row>
    <row r="10" spans="1:10" ht="30" customHeight="1" thickBot="1" x14ac:dyDescent="0.3">
      <c r="A10" s="7" t="s">
        <v>40</v>
      </c>
      <c r="B10" s="29" t="s">
        <v>41</v>
      </c>
      <c r="C10" s="29" t="s">
        <v>42</v>
      </c>
      <c r="D10" s="29" t="s">
        <v>43</v>
      </c>
      <c r="E10" s="11" t="s">
        <v>44</v>
      </c>
      <c r="F10" s="10" t="s">
        <v>45</v>
      </c>
      <c r="G10" s="11" t="s">
        <v>94</v>
      </c>
      <c r="H10" s="14"/>
      <c r="J10" s="6"/>
    </row>
    <row r="11" spans="1:10" ht="60" x14ac:dyDescent="0.25">
      <c r="A11" s="366" t="s">
        <v>221</v>
      </c>
      <c r="B11" s="95" t="s">
        <v>88</v>
      </c>
      <c r="C11" s="95" t="s">
        <v>271</v>
      </c>
      <c r="D11" s="253"/>
      <c r="E11" s="242"/>
      <c r="F11" s="359">
        <f>IF(SUM(E11:E12)&lt;G11,SUM(E11:E12),G11)</f>
        <v>0</v>
      </c>
      <c r="G11" s="359">
        <f>+'Enregistrement Scores'!F7</f>
        <v>12</v>
      </c>
      <c r="H11" s="14"/>
      <c r="J11" s="18"/>
    </row>
    <row r="12" spans="1:10" ht="60.75" thickBot="1" x14ac:dyDescent="0.3">
      <c r="A12" s="367"/>
      <c r="B12" s="32" t="s">
        <v>291</v>
      </c>
      <c r="C12" s="32" t="s">
        <v>259</v>
      </c>
      <c r="D12" s="288"/>
      <c r="E12" s="242"/>
      <c r="F12" s="360"/>
      <c r="G12" s="360"/>
      <c r="H12" s="14"/>
      <c r="J12" s="18"/>
    </row>
    <row r="13" spans="1:10" ht="66.75" customHeight="1" x14ac:dyDescent="0.25">
      <c r="A13" s="349" t="s">
        <v>222</v>
      </c>
      <c r="B13" s="93" t="s">
        <v>260</v>
      </c>
      <c r="C13" s="31" t="s">
        <v>261</v>
      </c>
      <c r="D13" s="291"/>
      <c r="E13" s="289"/>
      <c r="F13" s="364">
        <f>IF(SUM(E13:E14)&lt;G13,SUM(E13:E14),G13)</f>
        <v>0</v>
      </c>
      <c r="G13" s="359">
        <f>+'Enregistrement Scores'!F8</f>
        <v>10</v>
      </c>
      <c r="H13" s="14"/>
      <c r="J13" s="18"/>
    </row>
    <row r="14" spans="1:10" s="34" customFormat="1" ht="45.75" thickBot="1" x14ac:dyDescent="0.3">
      <c r="A14" s="350"/>
      <c r="B14" s="94" t="s">
        <v>292</v>
      </c>
      <c r="C14" s="94" t="s">
        <v>262</v>
      </c>
      <c r="D14" s="292"/>
      <c r="E14" s="290"/>
      <c r="F14" s="365"/>
      <c r="G14" s="361"/>
      <c r="H14" s="33"/>
      <c r="J14" s="35"/>
    </row>
    <row r="15" spans="1:10" ht="30" customHeight="1" thickBot="1" x14ac:dyDescent="0.3">
      <c r="A15" s="351" t="s">
        <v>47</v>
      </c>
      <c r="B15" s="352"/>
      <c r="C15" s="352"/>
      <c r="D15" s="352"/>
      <c r="E15" s="352"/>
      <c r="F15" s="36">
        <f>SUM(F11:F14)</f>
        <v>0</v>
      </c>
      <c r="G15" s="24">
        <f>SUM(G11:G14)</f>
        <v>22</v>
      </c>
      <c r="H15" s="25"/>
      <c r="J15" s="18"/>
    </row>
    <row r="16" spans="1:10" s="16" customFormat="1" ht="21.75" customHeight="1" thickBot="1" x14ac:dyDescent="0.3">
      <c r="A16" s="37"/>
      <c r="B16" s="25"/>
      <c r="C16" s="25"/>
      <c r="D16" s="25"/>
      <c r="E16" s="25"/>
      <c r="F16" s="25"/>
      <c r="G16" s="25"/>
      <c r="H16" s="14"/>
      <c r="J16" s="28"/>
    </row>
    <row r="17" spans="1:10" ht="30" customHeight="1" thickBot="1" x14ac:dyDescent="0.3">
      <c r="A17" s="353" t="s">
        <v>253</v>
      </c>
      <c r="B17" s="354"/>
      <c r="C17" s="354"/>
      <c r="D17" s="354"/>
      <c r="E17" s="354"/>
      <c r="F17" s="354"/>
      <c r="G17" s="355"/>
      <c r="H17" s="14"/>
      <c r="J17" s="6"/>
    </row>
    <row r="18" spans="1:10" s="38" customFormat="1" ht="30" customHeight="1" thickBot="1" x14ac:dyDescent="0.3">
      <c r="A18" s="29" t="s">
        <v>40</v>
      </c>
      <c r="B18" s="29" t="s">
        <v>41</v>
      </c>
      <c r="C18" s="29" t="s">
        <v>42</v>
      </c>
      <c r="D18" s="11" t="s">
        <v>43</v>
      </c>
      <c r="E18" s="8" t="s">
        <v>44</v>
      </c>
      <c r="F18" s="10" t="s">
        <v>45</v>
      </c>
      <c r="G18" s="11" t="s">
        <v>94</v>
      </c>
      <c r="H18" s="14"/>
      <c r="J18" s="6"/>
    </row>
    <row r="19" spans="1:10" ht="62.25" customHeight="1" x14ac:dyDescent="0.25">
      <c r="A19" s="349" t="s">
        <v>283</v>
      </c>
      <c r="B19" s="68" t="s">
        <v>198</v>
      </c>
      <c r="C19" s="95" t="s">
        <v>263</v>
      </c>
      <c r="D19" s="232"/>
      <c r="E19" s="233"/>
      <c r="F19" s="359">
        <f>IF(SUM(E19:E21)&lt;G19,SUM(E19:E21),G19)</f>
        <v>0</v>
      </c>
      <c r="G19" s="359">
        <f>+'Enregistrement Scores'!F10</f>
        <v>18</v>
      </c>
      <c r="H19" s="14"/>
      <c r="J19" s="18"/>
    </row>
    <row r="20" spans="1:10" ht="66.75" customHeight="1" x14ac:dyDescent="0.25">
      <c r="A20" s="368"/>
      <c r="B20" s="92" t="s">
        <v>272</v>
      </c>
      <c r="C20" s="92" t="s">
        <v>298</v>
      </c>
      <c r="D20" s="234"/>
      <c r="E20" s="235"/>
      <c r="F20" s="360"/>
      <c r="G20" s="360"/>
      <c r="H20" s="14"/>
      <c r="J20" s="18"/>
    </row>
    <row r="21" spans="1:10" ht="84" customHeight="1" thickBot="1" x14ac:dyDescent="0.3">
      <c r="A21" s="350"/>
      <c r="B21" s="30" t="s">
        <v>48</v>
      </c>
      <c r="C21" s="40" t="s">
        <v>287</v>
      </c>
      <c r="D21" s="236"/>
      <c r="E21" s="237"/>
      <c r="F21" s="361"/>
      <c r="G21" s="361"/>
      <c r="H21" s="14"/>
      <c r="J21" s="18"/>
    </row>
    <row r="22" spans="1:10" ht="90" x14ac:dyDescent="0.25">
      <c r="A22" s="349" t="s">
        <v>284</v>
      </c>
      <c r="B22" s="42" t="s">
        <v>282</v>
      </c>
      <c r="C22" s="43" t="s">
        <v>297</v>
      </c>
      <c r="D22" s="238"/>
      <c r="E22" s="238"/>
      <c r="F22" s="359">
        <f>IF(SUM(E22:E23)&lt;G22,SUM(E22:E23),G22)</f>
        <v>0</v>
      </c>
      <c r="G22" s="359">
        <f>+'Enregistrement Scores'!F11</f>
        <v>10</v>
      </c>
      <c r="H22" s="14"/>
      <c r="J22" s="18"/>
    </row>
    <row r="23" spans="1:10" ht="66" customHeight="1" thickBot="1" x14ac:dyDescent="0.3">
      <c r="A23" s="350"/>
      <c r="B23" s="44" t="s">
        <v>49</v>
      </c>
      <c r="C23" s="131" t="s">
        <v>296</v>
      </c>
      <c r="D23" s="239"/>
      <c r="E23" s="237"/>
      <c r="F23" s="361"/>
      <c r="G23" s="361"/>
      <c r="H23" s="14"/>
      <c r="J23" s="18"/>
    </row>
    <row r="24" spans="1:10" ht="60" x14ac:dyDescent="0.25">
      <c r="A24" s="356" t="s">
        <v>285</v>
      </c>
      <c r="B24" s="46" t="s">
        <v>50</v>
      </c>
      <c r="C24" s="47" t="s">
        <v>288</v>
      </c>
      <c r="D24" s="240"/>
      <c r="E24" s="233"/>
      <c r="F24" s="359">
        <f>IF(SUM(E24:E27)&lt;G24,SUM(E24:E27),G24)</f>
        <v>0</v>
      </c>
      <c r="G24" s="359">
        <f>+'Enregistrement Scores'!F12</f>
        <v>16</v>
      </c>
      <c r="H24" s="14"/>
      <c r="J24" s="18"/>
    </row>
    <row r="25" spans="1:10" ht="84.75" customHeight="1" x14ac:dyDescent="0.25">
      <c r="A25" s="357"/>
      <c r="B25" s="48" t="s">
        <v>199</v>
      </c>
      <c r="C25" s="49" t="s">
        <v>300</v>
      </c>
      <c r="D25" s="241"/>
      <c r="E25" s="242"/>
      <c r="F25" s="360"/>
      <c r="G25" s="360"/>
      <c r="H25" s="14"/>
      <c r="J25" s="18"/>
    </row>
    <row r="26" spans="1:10" s="225" customFormat="1" ht="60" x14ac:dyDescent="0.25">
      <c r="A26" s="357"/>
      <c r="B26" s="48" t="s">
        <v>51</v>
      </c>
      <c r="C26" s="49" t="s">
        <v>293</v>
      </c>
      <c r="D26" s="243"/>
      <c r="E26" s="244"/>
      <c r="F26" s="360"/>
      <c r="G26" s="360"/>
      <c r="H26" s="224"/>
      <c r="J26" s="226"/>
    </row>
    <row r="27" spans="1:10" ht="61.5" customHeight="1" thickBot="1" x14ac:dyDescent="0.3">
      <c r="A27" s="358"/>
      <c r="B27" s="44" t="s">
        <v>246</v>
      </c>
      <c r="C27" s="50" t="s">
        <v>299</v>
      </c>
      <c r="D27" s="245"/>
      <c r="E27" s="246"/>
      <c r="F27" s="361"/>
      <c r="G27" s="361"/>
      <c r="H27" s="14"/>
      <c r="J27" s="18"/>
    </row>
    <row r="28" spans="1:10" ht="48" customHeight="1" x14ac:dyDescent="0.25">
      <c r="A28" s="349" t="s">
        <v>286</v>
      </c>
      <c r="B28" s="46" t="s">
        <v>89</v>
      </c>
      <c r="C28" s="46" t="s">
        <v>249</v>
      </c>
      <c r="D28" s="240"/>
      <c r="E28" s="233"/>
      <c r="F28" s="359">
        <f>IF(SUM(E28:E30)&lt;G28,SUM(E28:E30),G28)</f>
        <v>0</v>
      </c>
      <c r="G28" s="359">
        <f>+'Enregistrement Scores'!F13</f>
        <v>6</v>
      </c>
      <c r="H28" s="14"/>
      <c r="J28" s="18"/>
    </row>
    <row r="29" spans="1:10" ht="49.5" customHeight="1" x14ac:dyDescent="0.25">
      <c r="A29" s="368"/>
      <c r="B29" s="48" t="s">
        <v>90</v>
      </c>
      <c r="C29" s="48" t="s">
        <v>250</v>
      </c>
      <c r="D29" s="247"/>
      <c r="E29" s="242"/>
      <c r="F29" s="360"/>
      <c r="G29" s="360"/>
      <c r="H29" s="14"/>
      <c r="J29" s="18"/>
    </row>
    <row r="30" spans="1:10" ht="31.5" customHeight="1" thickBot="1" x14ac:dyDescent="0.3">
      <c r="A30" s="350"/>
      <c r="B30" s="40" t="s">
        <v>217</v>
      </c>
      <c r="C30" s="44" t="s">
        <v>224</v>
      </c>
      <c r="D30" s="248"/>
      <c r="E30" s="237"/>
      <c r="F30" s="361"/>
      <c r="G30" s="361"/>
      <c r="H30" s="14"/>
      <c r="J30" s="18"/>
    </row>
    <row r="31" spans="1:10" ht="30" customHeight="1" thickBot="1" x14ac:dyDescent="0.3">
      <c r="A31" s="369" t="s">
        <v>52</v>
      </c>
      <c r="B31" s="370"/>
      <c r="C31" s="370"/>
      <c r="D31" s="371"/>
      <c r="E31" s="51"/>
      <c r="F31" s="23">
        <f>SUM(F19:F30)</f>
        <v>0</v>
      </c>
      <c r="G31" s="24">
        <f>SUM(G19:G30)</f>
        <v>50</v>
      </c>
      <c r="H31" s="25"/>
      <c r="J31" s="18"/>
    </row>
    <row r="32" spans="1:10" s="16" customFormat="1" ht="10.5" customHeight="1" thickBot="1" x14ac:dyDescent="0.3">
      <c r="A32" s="26"/>
      <c r="B32" s="27"/>
      <c r="C32" s="27"/>
      <c r="D32" s="27"/>
      <c r="E32" s="25"/>
      <c r="F32" s="25"/>
      <c r="G32" s="25"/>
      <c r="H32" s="14"/>
      <c r="J32" s="28"/>
    </row>
    <row r="33" spans="1:10" ht="30" customHeight="1" thickBot="1" x14ac:dyDescent="0.3">
      <c r="A33" s="372" t="s">
        <v>99</v>
      </c>
      <c r="B33" s="373"/>
      <c r="C33" s="373"/>
      <c r="D33" s="373"/>
      <c r="E33" s="374"/>
      <c r="F33" s="52">
        <f>SUM(F7,F15,F31)</f>
        <v>0</v>
      </c>
      <c r="G33" s="53">
        <f>SUM(G7,G15,G31)</f>
        <v>100</v>
      </c>
      <c r="H33" s="25"/>
      <c r="J33" s="25"/>
    </row>
    <row r="35" spans="1:10" x14ac:dyDescent="0.25">
      <c r="A35" s="5" t="s">
        <v>281</v>
      </c>
    </row>
    <row r="36" spans="1:10" x14ac:dyDescent="0.25">
      <c r="A36" s="5" t="s">
        <v>290</v>
      </c>
    </row>
    <row r="37" spans="1:10" x14ac:dyDescent="0.25">
      <c r="A37" s="3" t="s">
        <v>201</v>
      </c>
    </row>
    <row r="38" spans="1:10" x14ac:dyDescent="0.25">
      <c r="A38" s="3" t="s">
        <v>223</v>
      </c>
    </row>
  </sheetData>
  <mergeCells count="29">
    <mergeCell ref="A2:G2"/>
    <mergeCell ref="A4:A5"/>
    <mergeCell ref="F4:F5"/>
    <mergeCell ref="A7:E7"/>
    <mergeCell ref="A33:E33"/>
    <mergeCell ref="F22:F23"/>
    <mergeCell ref="A31:D31"/>
    <mergeCell ref="G28:G30"/>
    <mergeCell ref="F28:F30"/>
    <mergeCell ref="A28:A30"/>
    <mergeCell ref="G22:G23"/>
    <mergeCell ref="A22:A23"/>
    <mergeCell ref="A19:A21"/>
    <mergeCell ref="A1:G1"/>
    <mergeCell ref="A13:A14"/>
    <mergeCell ref="A15:E15"/>
    <mergeCell ref="A17:G17"/>
    <mergeCell ref="A24:A27"/>
    <mergeCell ref="F24:F27"/>
    <mergeCell ref="G24:G27"/>
    <mergeCell ref="G4:G5"/>
    <mergeCell ref="F13:F14"/>
    <mergeCell ref="G13:G14"/>
    <mergeCell ref="F19:F21"/>
    <mergeCell ref="A9:G9"/>
    <mergeCell ref="G11:G12"/>
    <mergeCell ref="F11:F12"/>
    <mergeCell ref="A11:A12"/>
    <mergeCell ref="G19:G21"/>
  </mergeCells>
  <pageMargins left="1.9685039370078741" right="0.98425196850393704" top="0.35433070866141736" bottom="0.31496062992125984" header="0.51181102362204722" footer="0.2362204724409449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32"/>
  <sheetViews>
    <sheetView showGridLines="0" topLeftCell="A23" zoomScale="80" zoomScaleNormal="80" zoomScaleSheetLayoutView="80" zoomScalePageLayoutView="80" workbookViewId="0">
      <selection activeCell="C19" sqref="C19"/>
    </sheetView>
  </sheetViews>
  <sheetFormatPr baseColWidth="10" defaultColWidth="11.42578125" defaultRowHeight="15" x14ac:dyDescent="0.25"/>
  <cols>
    <col min="1" max="1" width="26.42578125" style="5" customWidth="1"/>
    <col min="2" max="2" width="39.140625" style="5" customWidth="1"/>
    <col min="3" max="3" width="79.42578125" style="5" customWidth="1"/>
    <col min="4" max="4" width="28.7109375" style="5" customWidth="1"/>
    <col min="5" max="5" width="15.28515625" style="38" bestFit="1" customWidth="1"/>
    <col min="6" max="6" width="10.28515625" style="38" bestFit="1" customWidth="1"/>
    <col min="7" max="7" width="10.42578125" style="38" customWidth="1"/>
    <col min="8" max="16384" width="11.42578125" style="5"/>
  </cols>
  <sheetData>
    <row r="1" spans="1:8" ht="30" customHeight="1" thickBot="1" x14ac:dyDescent="0.3">
      <c r="A1" s="391" t="s">
        <v>53</v>
      </c>
      <c r="B1" s="392"/>
      <c r="C1" s="392"/>
      <c r="D1" s="392"/>
      <c r="E1" s="392"/>
      <c r="F1" s="392"/>
      <c r="G1" s="393"/>
      <c r="H1" s="4"/>
    </row>
    <row r="2" spans="1:8" ht="25.5" customHeight="1" thickBot="1" x14ac:dyDescent="0.3">
      <c r="A2" s="380" t="s">
        <v>264</v>
      </c>
      <c r="B2" s="381"/>
      <c r="C2" s="381"/>
      <c r="D2" s="381"/>
      <c r="E2" s="381"/>
      <c r="F2" s="381"/>
      <c r="G2" s="382"/>
      <c r="H2" s="4"/>
    </row>
    <row r="3" spans="1:8" s="38" customFormat="1" ht="30" customHeight="1" thickBot="1" x14ac:dyDescent="0.3">
      <c r="A3" s="7" t="s">
        <v>40</v>
      </c>
      <c r="B3" s="8" t="s">
        <v>41</v>
      </c>
      <c r="C3" s="8" t="s">
        <v>42</v>
      </c>
      <c r="D3" s="8" t="s">
        <v>43</v>
      </c>
      <c r="E3" s="8" t="s">
        <v>44</v>
      </c>
      <c r="F3" s="10" t="s">
        <v>45</v>
      </c>
      <c r="G3" s="11" t="s">
        <v>94</v>
      </c>
      <c r="H3" s="56"/>
    </row>
    <row r="4" spans="1:8" ht="60" x14ac:dyDescent="0.25">
      <c r="A4" s="366" t="s">
        <v>232</v>
      </c>
      <c r="B4" s="57" t="s">
        <v>233</v>
      </c>
      <c r="C4" s="57" t="s">
        <v>301</v>
      </c>
      <c r="D4" s="269"/>
      <c r="E4" s="270"/>
      <c r="F4" s="378">
        <f>IF(SUM(E4:E5)&lt;G4,SUM(E4:E5),G4)</f>
        <v>0</v>
      </c>
      <c r="G4" s="396">
        <f>'Enregistrement Scores'!F17</f>
        <v>20</v>
      </c>
      <c r="H4" s="58"/>
    </row>
    <row r="5" spans="1:8" ht="42" customHeight="1" thickBot="1" x14ac:dyDescent="0.3">
      <c r="A5" s="398"/>
      <c r="B5" s="48" t="s">
        <v>91</v>
      </c>
      <c r="C5" s="49" t="s">
        <v>242</v>
      </c>
      <c r="D5" s="271"/>
      <c r="E5" s="272"/>
      <c r="F5" s="386"/>
      <c r="G5" s="397"/>
      <c r="H5" s="58"/>
    </row>
    <row r="6" spans="1:8" ht="38.25" customHeight="1" x14ac:dyDescent="0.25">
      <c r="A6" s="366" t="s">
        <v>234</v>
      </c>
      <c r="B6" s="46" t="s">
        <v>207</v>
      </c>
      <c r="C6" s="47" t="s">
        <v>243</v>
      </c>
      <c r="D6" s="269"/>
      <c r="E6" s="270"/>
      <c r="F6" s="378">
        <f>IF(SUM(E6:E7)&lt;G6,SUM(E6:E7),G6)</f>
        <v>0</v>
      </c>
      <c r="G6" s="376">
        <f>'Enregistrement Scores'!F18</f>
        <v>15</v>
      </c>
      <c r="H6" s="58"/>
    </row>
    <row r="7" spans="1:8" ht="60.75" thickBot="1" x14ac:dyDescent="0.3">
      <c r="A7" s="398"/>
      <c r="B7" s="66" t="s">
        <v>195</v>
      </c>
      <c r="C7" s="44" t="s">
        <v>294</v>
      </c>
      <c r="D7" s="273"/>
      <c r="E7" s="274"/>
      <c r="F7" s="386"/>
      <c r="G7" s="399"/>
      <c r="H7" s="14"/>
    </row>
    <row r="8" spans="1:8" ht="23.25" customHeight="1" thickBot="1" x14ac:dyDescent="0.3">
      <c r="A8" s="369" t="s">
        <v>235</v>
      </c>
      <c r="B8" s="370"/>
      <c r="C8" s="370"/>
      <c r="D8" s="370"/>
      <c r="E8" s="371"/>
      <c r="F8" s="60">
        <f>SUM(F4:F7)</f>
        <v>0</v>
      </c>
      <c r="G8" s="24">
        <f>SUM(G4:G7)</f>
        <v>35</v>
      </c>
      <c r="H8" s="25"/>
    </row>
    <row r="9" spans="1:8" ht="10.5" customHeight="1" thickBot="1" x14ac:dyDescent="0.3">
      <c r="A9" s="61"/>
      <c r="G9" s="293"/>
      <c r="H9" s="58"/>
    </row>
    <row r="10" spans="1:8" ht="23.25" customHeight="1" thickBot="1" x14ac:dyDescent="0.3">
      <c r="A10" s="380" t="s">
        <v>258</v>
      </c>
      <c r="B10" s="381"/>
      <c r="C10" s="381"/>
      <c r="D10" s="381"/>
      <c r="E10" s="381"/>
      <c r="F10" s="381"/>
      <c r="G10" s="382"/>
      <c r="H10" s="58"/>
    </row>
    <row r="11" spans="1:8" ht="30" customHeight="1" thickBot="1" x14ac:dyDescent="0.3">
      <c r="A11" s="63" t="s">
        <v>40</v>
      </c>
      <c r="B11" s="63" t="s">
        <v>41</v>
      </c>
      <c r="C11" s="63" t="s">
        <v>42</v>
      </c>
      <c r="D11" s="63" t="s">
        <v>43</v>
      </c>
      <c r="E11" s="64" t="s">
        <v>44</v>
      </c>
      <c r="F11" s="65" t="s">
        <v>45</v>
      </c>
      <c r="G11" s="11" t="s">
        <v>94</v>
      </c>
      <c r="H11" s="58"/>
    </row>
    <row r="12" spans="1:8" ht="60" x14ac:dyDescent="0.25">
      <c r="A12" s="366" t="s">
        <v>236</v>
      </c>
      <c r="B12" s="42" t="s">
        <v>196</v>
      </c>
      <c r="C12" s="57" t="s">
        <v>274</v>
      </c>
      <c r="D12" s="269"/>
      <c r="E12" s="270"/>
      <c r="F12" s="378">
        <f>IF(SUM(E12:E13)&lt;G12,SUM(E12:E13),G12)</f>
        <v>0</v>
      </c>
      <c r="G12" s="376">
        <f>'Enregistrement Scores'!F20</f>
        <v>20</v>
      </c>
      <c r="H12" s="67"/>
    </row>
    <row r="13" spans="1:8" ht="30.75" thickBot="1" x14ac:dyDescent="0.3">
      <c r="A13" s="367"/>
      <c r="B13" s="68" t="s">
        <v>266</v>
      </c>
      <c r="C13" s="49" t="s">
        <v>302</v>
      </c>
      <c r="D13" s="271"/>
      <c r="E13" s="275"/>
      <c r="F13" s="379"/>
      <c r="G13" s="377"/>
      <c r="H13" s="67"/>
    </row>
    <row r="14" spans="1:8" ht="49.5" customHeight="1" x14ac:dyDescent="0.25">
      <c r="A14" s="366" t="s">
        <v>92</v>
      </c>
      <c r="B14" s="47" t="s">
        <v>206</v>
      </c>
      <c r="C14" s="47" t="s">
        <v>305</v>
      </c>
      <c r="D14" s="269"/>
      <c r="E14" s="270"/>
      <c r="F14" s="378">
        <f>IF(SUM(E14:E15)&lt;G14,SUM(E14:E15),G14)</f>
        <v>0</v>
      </c>
      <c r="G14" s="387">
        <f>'Enregistrement Scores'!F21</f>
        <v>15</v>
      </c>
      <c r="H14" s="58"/>
    </row>
    <row r="15" spans="1:8" ht="48" customHeight="1" thickBot="1" x14ac:dyDescent="0.3">
      <c r="A15" s="367"/>
      <c r="B15" s="48" t="s">
        <v>54</v>
      </c>
      <c r="C15" s="49" t="s">
        <v>273</v>
      </c>
      <c r="D15" s="271"/>
      <c r="E15" s="275"/>
      <c r="F15" s="379"/>
      <c r="G15" s="388"/>
      <c r="H15" s="58"/>
    </row>
    <row r="16" spans="1:8" ht="23.25" customHeight="1" thickBot="1" x14ac:dyDescent="0.3">
      <c r="A16" s="369" t="s">
        <v>55</v>
      </c>
      <c r="B16" s="370"/>
      <c r="C16" s="370"/>
      <c r="D16" s="371"/>
      <c r="E16" s="51"/>
      <c r="F16" s="60">
        <f>SUM(F12:F15)</f>
        <v>0</v>
      </c>
      <c r="G16" s="24">
        <f>SUM(G12:G15)</f>
        <v>35</v>
      </c>
      <c r="H16" s="25"/>
    </row>
    <row r="17" spans="1:8" ht="9" customHeight="1" thickBot="1" x14ac:dyDescent="0.3">
      <c r="A17" s="61"/>
      <c r="G17" s="25"/>
      <c r="H17" s="58"/>
    </row>
    <row r="18" spans="1:8" ht="30" customHeight="1" thickBot="1" x14ac:dyDescent="0.3">
      <c r="A18" s="380" t="s">
        <v>257</v>
      </c>
      <c r="B18" s="381"/>
      <c r="C18" s="381"/>
      <c r="D18" s="381"/>
      <c r="E18" s="381"/>
      <c r="F18" s="381"/>
      <c r="G18" s="382"/>
      <c r="H18" s="58"/>
    </row>
    <row r="19" spans="1:8" ht="30" customHeight="1" thickBot="1" x14ac:dyDescent="0.3">
      <c r="A19" s="69" t="s">
        <v>40</v>
      </c>
      <c r="B19" s="70" t="s">
        <v>41</v>
      </c>
      <c r="C19" s="70" t="s">
        <v>42</v>
      </c>
      <c r="D19" s="70" t="s">
        <v>43</v>
      </c>
      <c r="E19" s="8" t="s">
        <v>44</v>
      </c>
      <c r="F19" s="10" t="s">
        <v>45</v>
      </c>
      <c r="G19" s="11" t="s">
        <v>94</v>
      </c>
      <c r="H19" s="62"/>
    </row>
    <row r="20" spans="1:8" ht="42" customHeight="1" x14ac:dyDescent="0.25">
      <c r="A20" s="349" t="s">
        <v>239</v>
      </c>
      <c r="B20" s="47" t="s">
        <v>275</v>
      </c>
      <c r="C20" s="47" t="s">
        <v>304</v>
      </c>
      <c r="D20" s="269"/>
      <c r="E20" s="270"/>
      <c r="F20" s="378">
        <f>IF(SUM(E20:E22)&lt;G20,SUM(E20:E22),G20)</f>
        <v>0</v>
      </c>
      <c r="G20" s="394">
        <f>'Enregistrement Scores'!F23</f>
        <v>10</v>
      </c>
      <c r="H20" s="58"/>
    </row>
    <row r="21" spans="1:8" ht="47.25" customHeight="1" x14ac:dyDescent="0.25">
      <c r="A21" s="368"/>
      <c r="B21" s="48" t="s">
        <v>93</v>
      </c>
      <c r="C21" s="49" t="s">
        <v>244</v>
      </c>
      <c r="D21" s="276"/>
      <c r="E21" s="277"/>
      <c r="F21" s="379"/>
      <c r="G21" s="395"/>
      <c r="H21" s="58"/>
    </row>
    <row r="22" spans="1:8" ht="62.25" customHeight="1" thickBot="1" x14ac:dyDescent="0.3">
      <c r="A22" s="350"/>
      <c r="B22" s="85" t="s">
        <v>213</v>
      </c>
      <c r="C22" s="48" t="s">
        <v>303</v>
      </c>
      <c r="D22" s="278"/>
      <c r="E22" s="279"/>
      <c r="F22" s="386"/>
      <c r="G22" s="395"/>
      <c r="H22" s="14"/>
    </row>
    <row r="23" spans="1:8" ht="45" x14ac:dyDescent="0.25">
      <c r="A23" s="349" t="s">
        <v>240</v>
      </c>
      <c r="B23" s="86" t="s">
        <v>200</v>
      </c>
      <c r="C23" s="87" t="s">
        <v>279</v>
      </c>
      <c r="D23" s="280"/>
      <c r="E23" s="281"/>
      <c r="F23" s="378">
        <f>IF(SUM(E23:E26)&lt;G23,SUM(E23:E26),G23)</f>
        <v>0</v>
      </c>
      <c r="G23" s="387">
        <f>'Enregistrement Scores'!F24</f>
        <v>20</v>
      </c>
      <c r="H23" s="14"/>
    </row>
    <row r="24" spans="1:8" ht="36.75" customHeight="1" x14ac:dyDescent="0.25">
      <c r="A24" s="368"/>
      <c r="B24" s="88" t="s">
        <v>237</v>
      </c>
      <c r="C24" s="88" t="s">
        <v>245</v>
      </c>
      <c r="D24" s="276"/>
      <c r="E24" s="277"/>
      <c r="F24" s="379"/>
      <c r="G24" s="389"/>
      <c r="H24" s="14"/>
    </row>
    <row r="25" spans="1:8" ht="60" x14ac:dyDescent="0.25">
      <c r="A25" s="368"/>
      <c r="B25" s="59" t="s">
        <v>268</v>
      </c>
      <c r="C25" s="88" t="s">
        <v>280</v>
      </c>
      <c r="D25" s="276"/>
      <c r="E25" s="277"/>
      <c r="F25" s="379"/>
      <c r="G25" s="389"/>
      <c r="H25" s="14"/>
    </row>
    <row r="26" spans="1:8" ht="45.75" thickBot="1" x14ac:dyDescent="0.3">
      <c r="A26" s="350"/>
      <c r="B26" s="50" t="s">
        <v>269</v>
      </c>
      <c r="C26" s="89" t="s">
        <v>238</v>
      </c>
      <c r="D26" s="282"/>
      <c r="E26" s="273"/>
      <c r="F26" s="386"/>
      <c r="G26" s="390"/>
      <c r="H26" s="14"/>
    </row>
    <row r="27" spans="1:8" ht="21.75" customHeight="1" thickBot="1" x14ac:dyDescent="0.3">
      <c r="A27" s="369" t="s">
        <v>56</v>
      </c>
      <c r="B27" s="370"/>
      <c r="C27" s="370"/>
      <c r="D27" s="370"/>
      <c r="E27" s="371"/>
      <c r="F27" s="23">
        <f>SUM(F20:F26)</f>
        <v>0</v>
      </c>
      <c r="G27" s="24">
        <f>SUM(G20:G26)</f>
        <v>30</v>
      </c>
      <c r="H27" s="14"/>
    </row>
    <row r="28" spans="1:8" ht="6" customHeight="1" thickBot="1" x14ac:dyDescent="0.3">
      <c r="G28" s="5"/>
    </row>
    <row r="29" spans="1:8" ht="24" customHeight="1" thickBot="1" x14ac:dyDescent="0.3">
      <c r="A29" s="383" t="s">
        <v>100</v>
      </c>
      <c r="B29" s="384"/>
      <c r="C29" s="384"/>
      <c r="D29" s="384"/>
      <c r="E29" s="385"/>
      <c r="F29" s="90">
        <f>SUM(F8,F16,F27)</f>
        <v>0</v>
      </c>
      <c r="G29" s="91">
        <f>SUM(G8,G16,G27)</f>
        <v>100</v>
      </c>
    </row>
    <row r="31" spans="1:8" s="71" customFormat="1" ht="27.75" customHeight="1" x14ac:dyDescent="0.2">
      <c r="A31" s="375" t="s">
        <v>197</v>
      </c>
      <c r="B31" s="375"/>
      <c r="C31" s="375"/>
      <c r="D31" s="375"/>
      <c r="E31" s="375"/>
      <c r="F31" s="375"/>
      <c r="G31" s="375"/>
    </row>
    <row r="32" spans="1:8" x14ac:dyDescent="0.25">
      <c r="A32" s="72" t="s">
        <v>208</v>
      </c>
    </row>
  </sheetData>
  <mergeCells count="27">
    <mergeCell ref="A2:G2"/>
    <mergeCell ref="A18:G18"/>
    <mergeCell ref="A1:G1"/>
    <mergeCell ref="G20:G22"/>
    <mergeCell ref="G4:G5"/>
    <mergeCell ref="A20:A22"/>
    <mergeCell ref="A12:A13"/>
    <mergeCell ref="A6:A7"/>
    <mergeCell ref="F6:F7"/>
    <mergeCell ref="G6:G7"/>
    <mergeCell ref="A4:A5"/>
    <mergeCell ref="A8:E8"/>
    <mergeCell ref="F4:F5"/>
    <mergeCell ref="A31:G31"/>
    <mergeCell ref="G12:G13"/>
    <mergeCell ref="F12:F13"/>
    <mergeCell ref="A10:G10"/>
    <mergeCell ref="A29:E29"/>
    <mergeCell ref="A16:D16"/>
    <mergeCell ref="F20:F22"/>
    <mergeCell ref="A27:E27"/>
    <mergeCell ref="A14:A15"/>
    <mergeCell ref="F14:F15"/>
    <mergeCell ref="G14:G15"/>
    <mergeCell ref="F23:F26"/>
    <mergeCell ref="G23:G26"/>
    <mergeCell ref="A23:A26"/>
  </mergeCells>
  <pageMargins left="0.70866141732283472" right="0.70866141732283472" top="0.43307086614173229" bottom="0.43307086614173229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9"/>
  <sheetViews>
    <sheetView showGridLines="0" tabSelected="1" zoomScale="80" zoomScaleNormal="80" zoomScaleSheetLayoutView="80" zoomScalePageLayoutView="80" workbookViewId="0">
      <selection activeCell="J12" sqref="J12"/>
    </sheetView>
  </sheetViews>
  <sheetFormatPr baseColWidth="10" defaultColWidth="11.42578125" defaultRowHeight="15" x14ac:dyDescent="0.25"/>
  <cols>
    <col min="1" max="1" width="25.140625" style="5" customWidth="1"/>
    <col min="2" max="2" width="33.42578125" style="5" customWidth="1"/>
    <col min="3" max="3" width="55.42578125" style="5" customWidth="1"/>
    <col min="4" max="4" width="20.7109375" style="38" customWidth="1"/>
    <col min="5" max="5" width="15.7109375" style="5" customWidth="1"/>
    <col min="6" max="7" width="11.42578125" style="38"/>
    <col min="8" max="8" width="11.42578125" style="82"/>
    <col min="9" max="16384" width="11.42578125" style="5"/>
  </cols>
  <sheetData>
    <row r="1" spans="1:8" ht="30" customHeight="1" thickBot="1" x14ac:dyDescent="0.3">
      <c r="A1" s="409" t="s">
        <v>57</v>
      </c>
      <c r="B1" s="410"/>
      <c r="C1" s="410"/>
      <c r="D1" s="410"/>
      <c r="E1" s="410"/>
      <c r="F1" s="410"/>
      <c r="G1" s="411"/>
      <c r="H1" s="14"/>
    </row>
    <row r="2" spans="1:8" ht="30" customHeight="1" thickBot="1" x14ac:dyDescent="0.3">
      <c r="A2" s="412" t="s">
        <v>256</v>
      </c>
      <c r="B2" s="413"/>
      <c r="C2" s="413"/>
      <c r="D2" s="413"/>
      <c r="E2" s="413"/>
      <c r="F2" s="413"/>
      <c r="G2" s="414"/>
      <c r="H2" s="14"/>
    </row>
    <row r="3" spans="1:8" ht="33" customHeight="1" thickBot="1" x14ac:dyDescent="0.3">
      <c r="A3" s="73" t="s">
        <v>40</v>
      </c>
      <c r="B3" s="74" t="s">
        <v>41</v>
      </c>
      <c r="C3" s="74" t="s">
        <v>42</v>
      </c>
      <c r="D3" s="74" t="s">
        <v>43</v>
      </c>
      <c r="E3" s="74" t="s">
        <v>44</v>
      </c>
      <c r="F3" s="75" t="s">
        <v>45</v>
      </c>
      <c r="G3" s="76" t="s">
        <v>94</v>
      </c>
      <c r="H3" s="77"/>
    </row>
    <row r="4" spans="1:8" ht="75.75" thickBot="1" x14ac:dyDescent="0.3">
      <c r="A4" s="84" t="s">
        <v>58</v>
      </c>
      <c r="B4" s="46" t="s">
        <v>59</v>
      </c>
      <c r="C4" s="47" t="s">
        <v>278</v>
      </c>
      <c r="D4" s="283"/>
      <c r="E4" s="284"/>
      <c r="F4" s="228">
        <f>IF(SUM(E4)&lt;G4,SUM(E4),G4)</f>
        <v>0</v>
      </c>
      <c r="G4" s="229">
        <f>'Enregistrement Scores'!F28</f>
        <v>20</v>
      </c>
      <c r="H4" s="14"/>
    </row>
    <row r="5" spans="1:8" ht="65.25" customHeight="1" x14ac:dyDescent="0.25">
      <c r="A5" s="366" t="s">
        <v>225</v>
      </c>
      <c r="B5" s="20" t="s">
        <v>229</v>
      </c>
      <c r="C5" s="46" t="s">
        <v>230</v>
      </c>
      <c r="D5" s="285"/>
      <c r="E5" s="284"/>
      <c r="F5" s="417">
        <f>IF(SUM(E5:E6)&lt;G5,SUM(E5:E6),G5)</f>
        <v>0</v>
      </c>
      <c r="G5" s="415">
        <f>'Enregistrement Scores'!F29</f>
        <v>30</v>
      </c>
      <c r="H5" s="14"/>
    </row>
    <row r="6" spans="1:8" ht="60" customHeight="1" thickBot="1" x14ac:dyDescent="0.3">
      <c r="A6" s="398"/>
      <c r="B6" s="66" t="s">
        <v>228</v>
      </c>
      <c r="C6" s="44" t="s">
        <v>231</v>
      </c>
      <c r="D6" s="286"/>
      <c r="E6" s="274"/>
      <c r="F6" s="418"/>
      <c r="G6" s="416"/>
      <c r="H6" s="14"/>
    </row>
    <row r="7" spans="1:8" ht="30" customHeight="1" thickBot="1" x14ac:dyDescent="0.3">
      <c r="A7" s="406" t="s">
        <v>60</v>
      </c>
      <c r="B7" s="407"/>
      <c r="C7" s="407"/>
      <c r="D7" s="408"/>
      <c r="E7" s="78"/>
      <c r="F7" s="79">
        <f>SUM(F4:F6)</f>
        <v>0</v>
      </c>
      <c r="G7" s="24">
        <f>SUM(G4:G6)</f>
        <v>50</v>
      </c>
      <c r="H7" s="25"/>
    </row>
    <row r="8" spans="1:8" ht="10.5" customHeight="1" thickBot="1" x14ac:dyDescent="0.3">
      <c r="A8" s="80"/>
      <c r="G8" s="293"/>
      <c r="H8" s="14"/>
    </row>
    <row r="9" spans="1:8" ht="30" customHeight="1" thickBot="1" x14ac:dyDescent="0.3">
      <c r="A9" s="412" t="s">
        <v>255</v>
      </c>
      <c r="B9" s="413"/>
      <c r="C9" s="413"/>
      <c r="D9" s="413"/>
      <c r="E9" s="413"/>
      <c r="F9" s="413"/>
      <c r="G9" s="414"/>
      <c r="H9" s="14"/>
    </row>
    <row r="10" spans="1:8" ht="30" customHeight="1" thickBot="1" x14ac:dyDescent="0.3">
      <c r="A10" s="73" t="s">
        <v>40</v>
      </c>
      <c r="B10" s="74" t="s">
        <v>41</v>
      </c>
      <c r="C10" s="74" t="s">
        <v>42</v>
      </c>
      <c r="D10" s="74" t="s">
        <v>43</v>
      </c>
      <c r="E10" s="74" t="s">
        <v>44</v>
      </c>
      <c r="F10" s="75" t="s">
        <v>45</v>
      </c>
      <c r="G10" s="76" t="s">
        <v>94</v>
      </c>
      <c r="H10" s="77"/>
    </row>
    <row r="11" spans="1:8" ht="78" customHeight="1" thickBot="1" x14ac:dyDescent="0.3">
      <c r="A11" s="84" t="s">
        <v>214</v>
      </c>
      <c r="B11" s="19" t="s">
        <v>216</v>
      </c>
      <c r="C11" s="57" t="s">
        <v>226</v>
      </c>
      <c r="D11" s="287"/>
      <c r="E11" s="284"/>
      <c r="F11" s="228">
        <f>IF(SUM(E11)&lt;G11,SUM(E11),G11)</f>
        <v>0</v>
      </c>
      <c r="G11" s="230">
        <f>'Enregistrement Scores'!F31</f>
        <v>20</v>
      </c>
      <c r="H11" s="14"/>
    </row>
    <row r="12" spans="1:8" ht="30" customHeight="1" thickBot="1" x14ac:dyDescent="0.3">
      <c r="A12" s="403" t="s">
        <v>61</v>
      </c>
      <c r="B12" s="404"/>
      <c r="C12" s="404"/>
      <c r="D12" s="405"/>
      <c r="E12" s="81"/>
      <c r="F12" s="60">
        <f>SUM(F11:F11)</f>
        <v>0</v>
      </c>
      <c r="G12" s="24">
        <f>SUM(G11:G11)</f>
        <v>20</v>
      </c>
      <c r="H12" s="25"/>
    </row>
    <row r="13" spans="1:8" ht="14.25" customHeight="1" thickBot="1" x14ac:dyDescent="0.3">
      <c r="A13" s="80"/>
      <c r="G13" s="293"/>
      <c r="H13" s="14"/>
    </row>
    <row r="14" spans="1:8" ht="30" customHeight="1" thickBot="1" x14ac:dyDescent="0.3">
      <c r="A14" s="412" t="s">
        <v>254</v>
      </c>
      <c r="B14" s="413"/>
      <c r="C14" s="413"/>
      <c r="D14" s="413"/>
      <c r="E14" s="413"/>
      <c r="F14" s="413"/>
      <c r="G14" s="414"/>
      <c r="H14" s="77"/>
    </row>
    <row r="15" spans="1:8" ht="30" customHeight="1" thickBot="1" x14ac:dyDescent="0.3">
      <c r="A15" s="73" t="s">
        <v>40</v>
      </c>
      <c r="B15" s="74" t="s">
        <v>41</v>
      </c>
      <c r="C15" s="74" t="s">
        <v>42</v>
      </c>
      <c r="D15" s="74" t="s">
        <v>43</v>
      </c>
      <c r="E15" s="74" t="s">
        <v>44</v>
      </c>
      <c r="F15" s="75" t="s">
        <v>45</v>
      </c>
      <c r="G15" s="76" t="s">
        <v>94</v>
      </c>
      <c r="H15" s="77"/>
    </row>
    <row r="16" spans="1:8" ht="77.25" customHeight="1" thickBot="1" x14ac:dyDescent="0.3">
      <c r="A16" s="84" t="s">
        <v>215</v>
      </c>
      <c r="B16" s="39" t="s">
        <v>105</v>
      </c>
      <c r="C16" s="57" t="s">
        <v>227</v>
      </c>
      <c r="D16" s="287"/>
      <c r="E16" s="284"/>
      <c r="F16" s="228">
        <f>IF(SUM(E16)&lt;G16,SUM(E16),G16)</f>
        <v>0</v>
      </c>
      <c r="G16" s="231">
        <f>'Enregistrement Scores'!F33</f>
        <v>30</v>
      </c>
      <c r="H16" s="14"/>
    </row>
    <row r="17" spans="1:8" ht="30" customHeight="1" thickBot="1" x14ac:dyDescent="0.3">
      <c r="A17" s="403" t="s">
        <v>62</v>
      </c>
      <c r="B17" s="404"/>
      <c r="C17" s="404"/>
      <c r="D17" s="405"/>
      <c r="E17" s="81"/>
      <c r="F17" s="60">
        <f>F16</f>
        <v>0</v>
      </c>
      <c r="G17" s="24">
        <f>G16</f>
        <v>30</v>
      </c>
      <c r="H17" s="25"/>
    </row>
    <row r="18" spans="1:8" ht="7.5" customHeight="1" thickBot="1" x14ac:dyDescent="0.3">
      <c r="A18" s="61"/>
    </row>
    <row r="19" spans="1:8" ht="30" customHeight="1" thickBot="1" x14ac:dyDescent="0.3">
      <c r="A19" s="400" t="s">
        <v>101</v>
      </c>
      <c r="B19" s="401"/>
      <c r="C19" s="401"/>
      <c r="D19" s="401"/>
      <c r="E19" s="402"/>
      <c r="F19" s="83">
        <f>SUM(F7,F12,F17)</f>
        <v>0</v>
      </c>
      <c r="G19" s="83">
        <f>SUM(G7,G12,G17)</f>
        <v>100</v>
      </c>
    </row>
  </sheetData>
  <mergeCells count="11">
    <mergeCell ref="A19:E19"/>
    <mergeCell ref="A17:D17"/>
    <mergeCell ref="A7:D7"/>
    <mergeCell ref="A12:D12"/>
    <mergeCell ref="A1:G1"/>
    <mergeCell ref="A2:G2"/>
    <mergeCell ref="A14:G14"/>
    <mergeCell ref="A9:G9"/>
    <mergeCell ref="A5:A6"/>
    <mergeCell ref="G5:G6"/>
    <mergeCell ref="F5:F6"/>
  </mergeCells>
  <pageMargins left="0.70866141732283472" right="0.17" top="0.53" bottom="0.47244094488188981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35"/>
  <sheetViews>
    <sheetView showGridLines="0" topLeftCell="C1" zoomScale="90" zoomScaleNormal="90" zoomScaleSheetLayoutView="80" zoomScalePageLayoutView="90" workbookViewId="0">
      <selection activeCell="E10" sqref="E10"/>
    </sheetView>
  </sheetViews>
  <sheetFormatPr baseColWidth="10" defaultColWidth="11.42578125" defaultRowHeight="15" x14ac:dyDescent="0.25"/>
  <cols>
    <col min="1" max="1" width="24.140625" style="5" customWidth="1"/>
    <col min="2" max="2" width="18.140625" style="61" customWidth="1"/>
    <col min="3" max="3" width="50" style="5" bestFit="1" customWidth="1"/>
    <col min="4" max="6" width="18.140625" style="5" customWidth="1"/>
    <col min="7" max="16384" width="11.42578125" style="5"/>
  </cols>
  <sheetData>
    <row r="1" spans="1:7" ht="34.5" customHeight="1" thickBot="1" x14ac:dyDescent="0.3">
      <c r="A1" s="431" t="s">
        <v>63</v>
      </c>
      <c r="B1" s="432"/>
      <c r="C1" s="432"/>
      <c r="D1" s="432"/>
      <c r="E1" s="432"/>
      <c r="F1" s="433"/>
    </row>
    <row r="2" spans="1:7" ht="17.25" customHeight="1" thickBot="1" x14ac:dyDescent="0.3">
      <c r="D2" s="142"/>
      <c r="E2" s="430" t="s">
        <v>64</v>
      </c>
      <c r="F2" s="430"/>
    </row>
    <row r="3" spans="1:7" ht="30.75" thickBot="1" x14ac:dyDescent="0.3">
      <c r="A3" s="143" t="s">
        <v>65</v>
      </c>
      <c r="B3" s="144" t="s">
        <v>66</v>
      </c>
      <c r="C3" s="143" t="s">
        <v>67</v>
      </c>
      <c r="D3" s="372" t="s">
        <v>103</v>
      </c>
      <c r="E3" s="374"/>
      <c r="F3" s="132" t="s">
        <v>68</v>
      </c>
    </row>
    <row r="4" spans="1:7" s="61" customFormat="1" ht="18.75" customHeight="1" x14ac:dyDescent="0.2">
      <c r="A4" s="424" t="s">
        <v>204</v>
      </c>
      <c r="B4" s="427" t="s">
        <v>69</v>
      </c>
      <c r="C4" s="145" t="str">
        <f>'Agro-environnementale'!A4:A5</f>
        <v>A1 - Diversité des cultures</v>
      </c>
      <c r="D4" s="146">
        <f>+'Agro-environnementale'!E4+'Agro-environnementale'!E5</f>
        <v>0</v>
      </c>
      <c r="E4" s="147">
        <f>IF(D4&lt;=F4,IF(D4&gt;0,D4,0),F4)</f>
        <v>0</v>
      </c>
      <c r="F4" s="133">
        <v>18</v>
      </c>
      <c r="G4" s="102"/>
    </row>
    <row r="5" spans="1:7" s="61" customFormat="1" ht="18.75" customHeight="1" x14ac:dyDescent="0.2">
      <c r="A5" s="425"/>
      <c r="B5" s="428"/>
      <c r="C5" s="145" t="str">
        <f>+'Agro-environnementale'!A6</f>
        <v>A2 – Diversité animale</v>
      </c>
      <c r="D5" s="148">
        <f>+'Agro-environnementale'!E6</f>
        <v>0</v>
      </c>
      <c r="E5" s="149">
        <f>IF(D5&lt;=F5,IF(D5&gt;0,D5,0),F5)</f>
        <v>0</v>
      </c>
      <c r="F5" s="134">
        <v>10</v>
      </c>
      <c r="G5" s="102"/>
    </row>
    <row r="6" spans="1:7" s="61" customFormat="1" ht="18.75" customHeight="1" x14ac:dyDescent="0.2">
      <c r="A6" s="425"/>
      <c r="B6" s="429"/>
      <c r="C6" s="207" t="s">
        <v>70</v>
      </c>
      <c r="D6" s="208"/>
      <c r="E6" s="209">
        <f>IF(SUM(E4:E5)&lt;F6,SUM(E4:E5),F6)</f>
        <v>0</v>
      </c>
      <c r="F6" s="209">
        <f>SUM(F4:F5)</f>
        <v>28</v>
      </c>
      <c r="G6" s="102"/>
    </row>
    <row r="7" spans="1:7" s="61" customFormat="1" ht="18.75" customHeight="1" x14ac:dyDescent="0.2">
      <c r="A7" s="425"/>
      <c r="B7" s="419" t="s">
        <v>71</v>
      </c>
      <c r="C7" s="150" t="str">
        <f>+'Agro-environnementale'!A11</f>
        <v>A3 – Gestion des parcelles</v>
      </c>
      <c r="D7" s="148">
        <f>+'Agro-environnementale'!E11+'Agro-environnementale'!E12</f>
        <v>0</v>
      </c>
      <c r="E7" s="149">
        <f>IF(D7&lt;=F7,IF(D7&gt;0,D7,0),F7)</f>
        <v>0</v>
      </c>
      <c r="F7" s="134">
        <v>12</v>
      </c>
      <c r="G7" s="102"/>
    </row>
    <row r="8" spans="1:7" s="61" customFormat="1" ht="18.75" customHeight="1" x14ac:dyDescent="0.2">
      <c r="A8" s="425"/>
      <c r="B8" s="428"/>
      <c r="C8" s="150" t="str">
        <f>+'Agro-environnementale'!A13</f>
        <v>A4 – Charge animale et gestion fourragère</v>
      </c>
      <c r="D8" s="148">
        <f>+'Agro-environnementale'!E13+'Agro-environnementale'!E14</f>
        <v>0</v>
      </c>
      <c r="E8" s="149">
        <f>IF(D8&lt;=F8,IF(D8&gt;0,D8,0),F8)</f>
        <v>0</v>
      </c>
      <c r="F8" s="134">
        <v>10</v>
      </c>
    </row>
    <row r="9" spans="1:7" s="61" customFormat="1" ht="18.75" customHeight="1" x14ac:dyDescent="0.2">
      <c r="A9" s="425"/>
      <c r="B9" s="429"/>
      <c r="C9" s="207" t="s">
        <v>70</v>
      </c>
      <c r="D9" s="208"/>
      <c r="E9" s="209">
        <f>IF(SUM(E7:E8)&lt;F9,SUM(E7:E8),F9)</f>
        <v>0</v>
      </c>
      <c r="F9" s="209">
        <f>SUM(F7:F8)</f>
        <v>22</v>
      </c>
    </row>
    <row r="10" spans="1:7" s="61" customFormat="1" ht="18.75" customHeight="1" x14ac:dyDescent="0.2">
      <c r="A10" s="425"/>
      <c r="B10" s="419" t="s">
        <v>72</v>
      </c>
      <c r="C10" s="150" t="str">
        <f>+'Agro-environnementale'!A19</f>
        <v>A5 - Fertilisation et gestion de la matière organique</v>
      </c>
      <c r="D10" s="148">
        <f>+'Agro-environnementale'!E19+'Agro-environnementale'!E20+'Agro-environnementale'!E21</f>
        <v>0</v>
      </c>
      <c r="E10" s="149">
        <f t="shared" ref="E10:E13" si="0">IF(D10&lt;=F10,IF(D10&gt;0,D10,0),F10)</f>
        <v>0</v>
      </c>
      <c r="F10" s="134">
        <v>18</v>
      </c>
    </row>
    <row r="11" spans="1:7" s="61" customFormat="1" ht="18.75" customHeight="1" x14ac:dyDescent="0.2">
      <c r="A11" s="425"/>
      <c r="B11" s="428"/>
      <c r="C11" s="150" t="str">
        <f>+'Agro-environnementale'!A22</f>
        <v>A6 – Utilisation des Pesticides et produits vétérinaires</v>
      </c>
      <c r="D11" s="148">
        <f>+'Agro-environnementale'!E22+'Agro-environnementale'!E23</f>
        <v>0</v>
      </c>
      <c r="E11" s="149">
        <f t="shared" si="0"/>
        <v>0</v>
      </c>
      <c r="F11" s="134">
        <v>10</v>
      </c>
    </row>
    <row r="12" spans="1:7" s="61" customFormat="1" ht="18.75" customHeight="1" x14ac:dyDescent="0.2">
      <c r="A12" s="425"/>
      <c r="B12" s="428"/>
      <c r="C12" s="150" t="str">
        <f>+'Agro-environnementale'!A24</f>
        <v>A7 – Gestion des sols et de l'eau</v>
      </c>
      <c r="D12" s="148">
        <f>+'Agro-environnementale'!E24+'Agro-environnementale'!E25+'Agro-environnementale'!E26+'Agro-environnementale'!E27</f>
        <v>0</v>
      </c>
      <c r="E12" s="149">
        <f t="shared" si="0"/>
        <v>0</v>
      </c>
      <c r="F12" s="134">
        <v>16</v>
      </c>
    </row>
    <row r="13" spans="1:7" s="61" customFormat="1" ht="18.75" customHeight="1" x14ac:dyDescent="0.2">
      <c r="A13" s="425"/>
      <c r="B13" s="428"/>
      <c r="C13" s="150" t="str">
        <f>+'Agro-environnementale'!A28</f>
        <v>A8 – Dépendance énergétique</v>
      </c>
      <c r="D13" s="148">
        <f>+'Agro-environnementale'!E28+'Agro-environnementale'!E29+'Agro-environnementale'!E30</f>
        <v>0</v>
      </c>
      <c r="E13" s="149">
        <f t="shared" si="0"/>
        <v>0</v>
      </c>
      <c r="F13" s="134">
        <v>6</v>
      </c>
    </row>
    <row r="14" spans="1:7" s="61" customFormat="1" ht="18.75" customHeight="1" thickBot="1" x14ac:dyDescent="0.25">
      <c r="A14" s="426"/>
      <c r="B14" s="420"/>
      <c r="C14" s="210" t="s">
        <v>70</v>
      </c>
      <c r="D14" s="211"/>
      <c r="E14" s="212">
        <f>IF(SUM(E10:E13)&lt;F14,SUM(E10:E13),F14)</f>
        <v>0</v>
      </c>
      <c r="F14" s="212">
        <f>SUM(F10:F13)</f>
        <v>50</v>
      </c>
    </row>
    <row r="15" spans="1:7" s="61" customFormat="1" ht="22.5" customHeight="1" thickBot="1" x14ac:dyDescent="0.25">
      <c r="A15" s="151"/>
      <c r="B15" s="152"/>
      <c r="C15" s="153" t="s">
        <v>73</v>
      </c>
      <c r="D15" s="154"/>
      <c r="E15" s="141">
        <f>SUM(E6+E9+E14)</f>
        <v>0</v>
      </c>
      <c r="F15" s="135">
        <f>F6+F9+F14</f>
        <v>100</v>
      </c>
    </row>
    <row r="16" spans="1:7" s="61" customFormat="1" ht="15.75" thickBot="1" x14ac:dyDescent="0.25">
      <c r="A16" s="151"/>
      <c r="B16" s="152"/>
      <c r="C16" s="152"/>
      <c r="D16" s="152"/>
      <c r="E16" s="152"/>
      <c r="F16" s="152"/>
    </row>
    <row r="17" spans="1:6" s="61" customFormat="1" ht="18.75" customHeight="1" thickBot="1" x14ac:dyDescent="0.25">
      <c r="A17" s="424" t="s">
        <v>74</v>
      </c>
      <c r="B17" s="427" t="s">
        <v>241</v>
      </c>
      <c r="C17" s="155" t="str">
        <f>+'Socio-territoriale'!A4</f>
        <v>B1 - Qualité des produits</v>
      </c>
      <c r="D17" s="156">
        <f>+'Socio-territoriale'!E4+'Socio-territoriale'!E5</f>
        <v>0</v>
      </c>
      <c r="E17" s="157">
        <f>IF(D17&lt;=F17,IF(D17&gt;0,D17,0),F17)</f>
        <v>0</v>
      </c>
      <c r="F17" s="136">
        <v>20</v>
      </c>
    </row>
    <row r="18" spans="1:6" s="61" customFormat="1" ht="18.75" customHeight="1" x14ac:dyDescent="0.2">
      <c r="A18" s="425"/>
      <c r="B18" s="428"/>
      <c r="C18" s="155" t="str">
        <f>+'Socio-territoriale'!A6</f>
        <v>B2 - Valorisation par filières courtes</v>
      </c>
      <c r="D18" s="148">
        <f>+'Socio-territoriale'!E6+'Socio-territoriale'!E7</f>
        <v>0</v>
      </c>
      <c r="E18" s="157">
        <f>IF(D18&lt;=F18,IF(D18&gt;0,D18,0),F18)</f>
        <v>0</v>
      </c>
      <c r="F18" s="134">
        <v>15</v>
      </c>
    </row>
    <row r="19" spans="1:6" s="61" customFormat="1" ht="18.75" customHeight="1" x14ac:dyDescent="0.2">
      <c r="A19" s="425"/>
      <c r="B19" s="429"/>
      <c r="C19" s="213" t="s">
        <v>70</v>
      </c>
      <c r="D19" s="214"/>
      <c r="E19" s="209">
        <f>IF(SUM(E17:E18)&lt;F19,SUM(E17:E18),F19)</f>
        <v>0</v>
      </c>
      <c r="F19" s="209">
        <f>SUM(F17:F18)</f>
        <v>35</v>
      </c>
    </row>
    <row r="20" spans="1:6" s="61" customFormat="1" ht="18.75" customHeight="1" x14ac:dyDescent="0.2">
      <c r="A20" s="425"/>
      <c r="B20" s="419" t="s">
        <v>75</v>
      </c>
      <c r="C20" s="158" t="str">
        <f>+'Socio-territoriale'!A12</f>
        <v>B3 - Contribution à l’emploi</v>
      </c>
      <c r="D20" s="148">
        <f>+'Socio-territoriale'!E12+'Socio-territoriale'!E13</f>
        <v>0</v>
      </c>
      <c r="E20" s="149">
        <f>IF(D20&lt;=F20,IF(D20&gt;0,D20,0),F20)</f>
        <v>0</v>
      </c>
      <c r="F20" s="134">
        <v>20</v>
      </c>
    </row>
    <row r="21" spans="1:6" s="61" customFormat="1" ht="18.75" customHeight="1" x14ac:dyDescent="0.2">
      <c r="A21" s="425"/>
      <c r="B21" s="428"/>
      <c r="C21" s="158" t="str">
        <f>+'Socio-territoriale'!A14</f>
        <v>B4 - Implication sociale</v>
      </c>
      <c r="D21" s="148">
        <f>+'Socio-territoriale'!E14+'Socio-territoriale'!E15</f>
        <v>0</v>
      </c>
      <c r="E21" s="149">
        <f>IF(D21&lt;=F21,IF(D21&gt;0,D21,0),F21)</f>
        <v>0</v>
      </c>
      <c r="F21" s="134">
        <v>15</v>
      </c>
    </row>
    <row r="22" spans="1:6" s="61" customFormat="1" ht="18.75" customHeight="1" x14ac:dyDescent="0.2">
      <c r="A22" s="425"/>
      <c r="B22" s="429"/>
      <c r="C22" s="213" t="s">
        <v>70</v>
      </c>
      <c r="D22" s="214"/>
      <c r="E22" s="209">
        <f>IF(SUM(E20:E21)&lt;F22,SUM(E20:E21),F22)</f>
        <v>0</v>
      </c>
      <c r="F22" s="209">
        <f>SUM(F20:F21)</f>
        <v>35</v>
      </c>
    </row>
    <row r="23" spans="1:6" s="61" customFormat="1" ht="18.75" customHeight="1" x14ac:dyDescent="0.2">
      <c r="A23" s="425"/>
      <c r="B23" s="419" t="s">
        <v>76</v>
      </c>
      <c r="C23" s="158" t="str">
        <f>+'Socio-territoriale'!A20</f>
        <v>B5 - Formation et Pluriactivité</v>
      </c>
      <c r="D23" s="148">
        <f>+'Socio-territoriale'!E20+'Socio-territoriale'!E21+'Socio-territoriale'!E22</f>
        <v>0</v>
      </c>
      <c r="E23" s="149">
        <f>IF(D23&lt;=F23,IF(D23&gt;0,D23,0),F23)</f>
        <v>0</v>
      </c>
      <c r="F23" s="134">
        <v>10</v>
      </c>
    </row>
    <row r="24" spans="1:6" s="61" customFormat="1" ht="18.75" customHeight="1" x14ac:dyDescent="0.2">
      <c r="A24" s="425"/>
      <c r="B24" s="428"/>
      <c r="C24" s="158" t="str">
        <f>+'Socio-territoriale'!A23</f>
        <v>B6 - Accueil, hygiène et sécurité</v>
      </c>
      <c r="D24" s="148">
        <f>+'Socio-territoriale'!E23+'Socio-territoriale'!E24+'Socio-territoriale'!E25+'Socio-territoriale'!E26</f>
        <v>0</v>
      </c>
      <c r="E24" s="149">
        <f>IF(D24&lt;=F24,IF(D24&gt;0,D24,0),F24)</f>
        <v>0</v>
      </c>
      <c r="F24" s="134">
        <v>20</v>
      </c>
    </row>
    <row r="25" spans="1:6" s="61" customFormat="1" ht="18.75" customHeight="1" thickBot="1" x14ac:dyDescent="0.25">
      <c r="A25" s="426"/>
      <c r="B25" s="420"/>
      <c r="C25" s="215" t="s">
        <v>70</v>
      </c>
      <c r="D25" s="216"/>
      <c r="E25" s="212">
        <f>IF(SUM(E23:E24)&lt;F25,SUM(E23:E24),F25)</f>
        <v>0</v>
      </c>
      <c r="F25" s="212">
        <f>SUM(F23:F24)</f>
        <v>30</v>
      </c>
    </row>
    <row r="26" spans="1:6" s="61" customFormat="1" ht="21" customHeight="1" thickBot="1" x14ac:dyDescent="0.25">
      <c r="A26" s="151"/>
      <c r="B26" s="152"/>
      <c r="C26" s="159" t="s">
        <v>73</v>
      </c>
      <c r="D26" s="160"/>
      <c r="E26" s="161">
        <f>SUM(E19+E22+E25)</f>
        <v>0</v>
      </c>
      <c r="F26" s="137">
        <f>F25+F22+F19</f>
        <v>100</v>
      </c>
    </row>
    <row r="27" spans="1:6" s="102" customFormat="1" ht="15.75" thickBot="1" x14ac:dyDescent="0.25">
      <c r="A27" s="152"/>
      <c r="B27" s="152"/>
      <c r="C27" s="152"/>
      <c r="D27" s="162"/>
      <c r="E27" s="163"/>
      <c r="F27" s="138"/>
    </row>
    <row r="28" spans="1:6" s="61" customFormat="1" ht="18.75" customHeight="1" x14ac:dyDescent="0.2">
      <c r="A28" s="421" t="s">
        <v>77</v>
      </c>
      <c r="B28" s="427" t="s">
        <v>78</v>
      </c>
      <c r="C28" s="155" t="str">
        <f>+Economique!A4</f>
        <v>C1 - Viabilité économique</v>
      </c>
      <c r="D28" s="156">
        <f>+Economique!E4</f>
        <v>0</v>
      </c>
      <c r="E28" s="157">
        <f>IF(D28&lt;=F28,IF(D28&gt;0,D28,0),F28)</f>
        <v>0</v>
      </c>
      <c r="F28" s="139">
        <v>20</v>
      </c>
    </row>
    <row r="29" spans="1:6" s="61" customFormat="1" ht="18.75" customHeight="1" x14ac:dyDescent="0.2">
      <c r="A29" s="422"/>
      <c r="B29" s="428"/>
      <c r="C29" s="158" t="str">
        <f>+Economique!A5</f>
        <v>C2 - Vulnérabilité commerciale</v>
      </c>
      <c r="D29" s="148">
        <f>+Economique!E5+Economique!E6</f>
        <v>0</v>
      </c>
      <c r="E29" s="149">
        <f>IF(D29&lt;=F29,IF(D29&gt;0,D29,0),F29)</f>
        <v>0</v>
      </c>
      <c r="F29" s="140">
        <v>30</v>
      </c>
    </row>
    <row r="30" spans="1:6" s="61" customFormat="1" ht="18.75" customHeight="1" x14ac:dyDescent="0.2">
      <c r="A30" s="422"/>
      <c r="B30" s="429"/>
      <c r="C30" s="217" t="s">
        <v>70</v>
      </c>
      <c r="D30" s="218"/>
      <c r="E30" s="209">
        <f>IF(SUM(E28:E29)&lt;F30,SUM(E28:E29),F30)</f>
        <v>0</v>
      </c>
      <c r="F30" s="219">
        <f>SUM(F28:F29)</f>
        <v>50</v>
      </c>
    </row>
    <row r="31" spans="1:6" s="61" customFormat="1" ht="18.75" customHeight="1" x14ac:dyDescent="0.2">
      <c r="A31" s="422"/>
      <c r="B31" s="419" t="s">
        <v>79</v>
      </c>
      <c r="C31" s="158" t="str">
        <f>+Economique!A11</f>
        <v>C4 - Autonomie financière</v>
      </c>
      <c r="D31" s="148">
        <f>+Economique!E11</f>
        <v>0</v>
      </c>
      <c r="E31" s="149">
        <f>IF(D31&lt;=F31,IF(D31&gt;0,D31,0),F31)</f>
        <v>0</v>
      </c>
      <c r="F31" s="140">
        <v>20</v>
      </c>
    </row>
    <row r="32" spans="1:6" s="61" customFormat="1" ht="18.75" customHeight="1" x14ac:dyDescent="0.2">
      <c r="A32" s="422"/>
      <c r="B32" s="429"/>
      <c r="C32" s="217" t="s">
        <v>70</v>
      </c>
      <c r="D32" s="218"/>
      <c r="E32" s="209">
        <f>IF(SUM(E31:E31)&lt;F32,SUM(E31:E31),F32)</f>
        <v>0</v>
      </c>
      <c r="F32" s="219">
        <f>F31</f>
        <v>20</v>
      </c>
    </row>
    <row r="33" spans="1:6" s="61" customFormat="1" ht="21" customHeight="1" x14ac:dyDescent="0.2">
      <c r="A33" s="422"/>
      <c r="B33" s="419" t="s">
        <v>80</v>
      </c>
      <c r="C33" s="158" t="str">
        <f>+Economique!A16</f>
        <v>C5 - Efficience du processus productif</v>
      </c>
      <c r="D33" s="148">
        <f>+Economique!E16</f>
        <v>0</v>
      </c>
      <c r="E33" s="149">
        <f>IF(D33&lt;=F33,IF(D33&gt;0,D33,0),F33)</f>
        <v>0</v>
      </c>
      <c r="F33" s="140">
        <v>30</v>
      </c>
    </row>
    <row r="34" spans="1:6" s="3" customFormat="1" ht="18.75" customHeight="1" thickBot="1" x14ac:dyDescent="0.3">
      <c r="A34" s="423"/>
      <c r="B34" s="420"/>
      <c r="C34" s="220" t="s">
        <v>70</v>
      </c>
      <c r="D34" s="221"/>
      <c r="E34" s="222">
        <f>IF(SUM(E33:E33)&lt;F34,SUM(E33:E33),F34)</f>
        <v>0</v>
      </c>
      <c r="F34" s="223">
        <f>F33</f>
        <v>30</v>
      </c>
    </row>
    <row r="35" spans="1:6" ht="19.5" customHeight="1" thickBot="1" x14ac:dyDescent="0.3">
      <c r="A35" s="164"/>
      <c r="B35" s="165"/>
      <c r="C35" s="153" t="s">
        <v>73</v>
      </c>
      <c r="D35" s="166"/>
      <c r="E35" s="161">
        <f>SUM(E33,E32,E30)</f>
        <v>0</v>
      </c>
      <c r="F35" s="141">
        <f>SUM(F30,F32,F34)</f>
        <v>100</v>
      </c>
    </row>
  </sheetData>
  <mergeCells count="15">
    <mergeCell ref="E2:F2"/>
    <mergeCell ref="D3:E3"/>
    <mergeCell ref="A1:F1"/>
    <mergeCell ref="B28:B30"/>
    <mergeCell ref="B31:B32"/>
    <mergeCell ref="B33:B34"/>
    <mergeCell ref="A28:A34"/>
    <mergeCell ref="A4:A14"/>
    <mergeCell ref="B4:B6"/>
    <mergeCell ref="B7:B9"/>
    <mergeCell ref="B10:B14"/>
    <mergeCell ref="A17:A25"/>
    <mergeCell ref="B17:B19"/>
    <mergeCell ref="B20:B22"/>
    <mergeCell ref="B23:B25"/>
  </mergeCells>
  <pageMargins left="0.39370078740157483" right="0.39370078740157483" top="0.59055118110236227" bottom="0.59055118110236227" header="0.51181102362204722" footer="0.51181102362204722"/>
  <headerFooter alignWithMargins="0">
    <oddFooter>&amp;C&amp;"Arial,Italique"&amp;8PNADDD 2003-2006 classeur IDEA enquête scores résultats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M21"/>
  <sheetViews>
    <sheetView topLeftCell="A16" zoomScale="80" zoomScaleNormal="80" zoomScalePageLayoutView="80" workbookViewId="0">
      <selection activeCell="O8" sqref="O8"/>
    </sheetView>
  </sheetViews>
  <sheetFormatPr baseColWidth="10" defaultColWidth="11.42578125" defaultRowHeight="12.75" x14ac:dyDescent="0.2"/>
  <cols>
    <col min="1" max="1" width="11.42578125" style="1"/>
    <col min="2" max="2" width="21.42578125" style="1" customWidth="1"/>
    <col min="3" max="3" width="19.7109375" style="1" customWidth="1"/>
    <col min="4" max="4" width="11.42578125" style="1"/>
    <col min="5" max="5" width="12" style="1" customWidth="1"/>
    <col min="6" max="16384" width="11.42578125" style="1"/>
  </cols>
  <sheetData>
    <row r="1" spans="2:13" ht="15" x14ac:dyDescent="0.2">
      <c r="E1" s="167"/>
    </row>
    <row r="2" spans="2:13" ht="13.5" thickBot="1" x14ac:dyDescent="0.25"/>
    <row r="3" spans="2:13" ht="28.5" customHeight="1" thickBot="1" x14ac:dyDescent="0.25">
      <c r="B3" s="434" t="s">
        <v>265</v>
      </c>
      <c r="C3" s="435"/>
      <c r="D3" s="436"/>
    </row>
    <row r="4" spans="2:13" s="55" customFormat="1" ht="28.5" customHeight="1" x14ac:dyDescent="0.2">
      <c r="B4" s="168" t="s">
        <v>81</v>
      </c>
      <c r="C4" s="169" t="s">
        <v>202</v>
      </c>
      <c r="D4" s="170" t="s">
        <v>82</v>
      </c>
    </row>
    <row r="5" spans="2:13" s="55" customFormat="1" ht="36.75" customHeight="1" x14ac:dyDescent="0.2">
      <c r="B5" s="171" t="s">
        <v>205</v>
      </c>
      <c r="C5" s="172">
        <f>'Enregistrement Scores'!E15</f>
        <v>0</v>
      </c>
      <c r="D5" s="173">
        <v>100</v>
      </c>
    </row>
    <row r="6" spans="2:13" s="55" customFormat="1" ht="36.75" customHeight="1" x14ac:dyDescent="0.2">
      <c r="B6" s="171" t="s">
        <v>270</v>
      </c>
      <c r="C6" s="172">
        <f>+'Enregistrement Scores'!E26</f>
        <v>0</v>
      </c>
      <c r="D6" s="173">
        <v>100</v>
      </c>
    </row>
    <row r="7" spans="2:13" s="55" customFormat="1" ht="36.75" customHeight="1" thickBot="1" x14ac:dyDescent="0.25">
      <c r="B7" s="174" t="s">
        <v>83</v>
      </c>
      <c r="C7" s="175">
        <f>+'Enregistrement Scores'!E35</f>
        <v>0</v>
      </c>
      <c r="D7" s="176">
        <v>100</v>
      </c>
    </row>
    <row r="8" spans="2:13" s="2" customFormat="1" ht="36.75" customHeight="1" thickBot="1" x14ac:dyDescent="0.25">
      <c r="B8" s="177" t="s">
        <v>84</v>
      </c>
      <c r="C8" s="178">
        <f>MIN(C5:C7)</f>
        <v>0</v>
      </c>
      <c r="D8" s="179"/>
    </row>
    <row r="9" spans="2:13" s="180" customFormat="1" ht="36.75" customHeight="1" x14ac:dyDescent="0.2"/>
    <row r="10" spans="2:13" s="2" customFormat="1" x14ac:dyDescent="0.2">
      <c r="M10" s="181"/>
    </row>
    <row r="19" spans="11:12" x14ac:dyDescent="0.2">
      <c r="L19" s="182"/>
    </row>
    <row r="21" spans="11:12" x14ac:dyDescent="0.2">
      <c r="K21" s="182"/>
    </row>
  </sheetData>
  <mergeCells count="1">
    <mergeCell ref="B3:D3"/>
  </mergeCells>
  <pageMargins left="0.78740157499999996" right="0.78740157499999996" top="0.984251969" bottom="0.984251969" header="0.4921259845" footer="0.4921259845"/>
  <headerFooter alignWithMargins="0">
    <oddFooter>&amp;C&amp;"Arial,Italique"&amp;8PNADDD 2003-2006 classeur IDEA enquête scores résultats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1"/>
  <sheetViews>
    <sheetView zoomScale="70" zoomScaleNormal="70" zoomScalePageLayoutView="70" workbookViewId="0">
      <selection activeCell="K7" sqref="K7"/>
    </sheetView>
  </sheetViews>
  <sheetFormatPr baseColWidth="10" defaultColWidth="11.42578125" defaultRowHeight="15" x14ac:dyDescent="0.25"/>
  <cols>
    <col min="1" max="1" width="6.42578125" style="5" customWidth="1"/>
    <col min="2" max="2" width="44.42578125" style="5" customWidth="1"/>
    <col min="3" max="4" width="17.140625" style="5" customWidth="1"/>
    <col min="5" max="5" width="11.42578125" style="5"/>
    <col min="6" max="6" width="43.7109375" style="5" customWidth="1"/>
    <col min="7" max="11" width="18.42578125" style="5" customWidth="1"/>
    <col min="12" max="16384" width="11.42578125" style="5"/>
  </cols>
  <sheetData>
    <row r="1" spans="1:11" ht="28.5" customHeight="1" thickBot="1" x14ac:dyDescent="0.3">
      <c r="A1" s="167"/>
      <c r="B1" s="167"/>
      <c r="C1" s="167"/>
      <c r="D1" s="167"/>
      <c r="F1" s="167"/>
      <c r="G1" s="167"/>
      <c r="H1" s="167"/>
      <c r="I1" s="167"/>
      <c r="J1" s="167"/>
      <c r="K1" s="167"/>
    </row>
    <row r="2" spans="1:11" s="183" customFormat="1" ht="33.75" customHeight="1" thickBot="1" x14ac:dyDescent="0.3">
      <c r="C2" s="21" t="s">
        <v>85</v>
      </c>
      <c r="D2" s="184" t="s">
        <v>82</v>
      </c>
      <c r="F2" s="167"/>
      <c r="G2" s="196" t="s">
        <v>106</v>
      </c>
      <c r="H2" s="45" t="s">
        <v>82</v>
      </c>
      <c r="I2" s="201" t="str">
        <f>G2</f>
        <v>SI</v>
      </c>
      <c r="J2" s="45" t="s">
        <v>82</v>
      </c>
      <c r="K2" s="45" t="s">
        <v>86</v>
      </c>
    </row>
    <row r="3" spans="1:11" ht="33.75" customHeight="1" x14ac:dyDescent="0.25">
      <c r="B3" s="31" t="str">
        <f>'Enregistrement Scores'!B4</f>
        <v>Diversité</v>
      </c>
      <c r="C3" s="188">
        <f>'Enregistrement Scores'!E6</f>
        <v>0</v>
      </c>
      <c r="D3" s="185">
        <f>'Enregistrement Scores'!F6</f>
        <v>28</v>
      </c>
      <c r="F3" s="86" t="str">
        <f>B3</f>
        <v>Diversité</v>
      </c>
      <c r="G3" s="197">
        <f>'Enregistrement Scores'!E6</f>
        <v>0</v>
      </c>
      <c r="H3" s="192">
        <f t="shared" ref="H3:H11" si="0">+D3</f>
        <v>28</v>
      </c>
      <c r="I3" s="202">
        <f>G3/H3*J3</f>
        <v>0</v>
      </c>
      <c r="J3" s="192">
        <v>100</v>
      </c>
      <c r="K3" s="192">
        <f>H3-G3</f>
        <v>28</v>
      </c>
    </row>
    <row r="4" spans="1:11" ht="33.75" customHeight="1" x14ac:dyDescent="0.25">
      <c r="B4" s="22" t="str">
        <f>'Enregistrement Scores'!B7</f>
        <v>Organisation de l’espace</v>
      </c>
      <c r="C4" s="189">
        <f>'Enregistrement Scores'!E9</f>
        <v>0</v>
      </c>
      <c r="D4" s="186">
        <f>'Enregistrement Scores'!F9</f>
        <v>22</v>
      </c>
      <c r="F4" s="59" t="str">
        <f t="shared" ref="F4:F11" si="1">B4</f>
        <v>Organisation de l’espace</v>
      </c>
      <c r="G4" s="198">
        <f>'Enregistrement Scores'!E9</f>
        <v>0</v>
      </c>
      <c r="H4" s="193">
        <f t="shared" si="0"/>
        <v>22</v>
      </c>
      <c r="I4" s="203">
        <f t="shared" ref="I4:I11" si="2">G4/H4*J4</f>
        <v>0</v>
      </c>
      <c r="J4" s="193">
        <v>100</v>
      </c>
      <c r="K4" s="193">
        <f t="shared" ref="K4:K11" si="3">H4-G4</f>
        <v>22</v>
      </c>
    </row>
    <row r="5" spans="1:11" ht="33.75" customHeight="1" thickBot="1" x14ac:dyDescent="0.3">
      <c r="B5" s="41" t="str">
        <f>'Enregistrement Scores'!B10</f>
        <v>Pratiques agricoles</v>
      </c>
      <c r="C5" s="190">
        <f>'Enregistrement Scores'!E14</f>
        <v>0</v>
      </c>
      <c r="D5" s="187">
        <f>'Enregistrement Scores'!F14</f>
        <v>50</v>
      </c>
      <c r="F5" s="44" t="str">
        <f t="shared" si="1"/>
        <v>Pratiques agricoles</v>
      </c>
      <c r="G5" s="199">
        <f>'Enregistrement Scores'!E14</f>
        <v>0</v>
      </c>
      <c r="H5" s="194">
        <f t="shared" si="0"/>
        <v>50</v>
      </c>
      <c r="I5" s="204">
        <f t="shared" si="2"/>
        <v>0</v>
      </c>
      <c r="J5" s="194">
        <v>100</v>
      </c>
      <c r="K5" s="194">
        <f t="shared" si="3"/>
        <v>50</v>
      </c>
    </row>
    <row r="6" spans="1:11" ht="33.75" customHeight="1" x14ac:dyDescent="0.25">
      <c r="B6" s="31" t="str">
        <f>'Enregistrement Scores'!B17</f>
        <v>Qualité des produits et valorisation du terroir</v>
      </c>
      <c r="C6" s="188">
        <f>'Enregistrement Scores'!E19</f>
        <v>0</v>
      </c>
      <c r="D6" s="185">
        <f>'Enregistrement Scores'!F19</f>
        <v>35</v>
      </c>
      <c r="F6" s="86" t="str">
        <f t="shared" si="1"/>
        <v>Qualité des produits et valorisation du terroir</v>
      </c>
      <c r="G6" s="197">
        <f>'Enregistrement Scores'!E19</f>
        <v>0</v>
      </c>
      <c r="H6" s="192">
        <f t="shared" si="0"/>
        <v>35</v>
      </c>
      <c r="I6" s="202">
        <f t="shared" si="2"/>
        <v>0</v>
      </c>
      <c r="J6" s="192">
        <v>100</v>
      </c>
      <c r="K6" s="192">
        <f t="shared" si="3"/>
        <v>35</v>
      </c>
    </row>
    <row r="7" spans="1:11" ht="33.75" customHeight="1" x14ac:dyDescent="0.25">
      <c r="B7" s="22" t="str">
        <f>'Enregistrement Scores'!B20</f>
        <v>Emploi et services</v>
      </c>
      <c r="C7" s="189">
        <f>'Enregistrement Scores'!E22</f>
        <v>0</v>
      </c>
      <c r="D7" s="186">
        <f>'Enregistrement Scores'!F22</f>
        <v>35</v>
      </c>
      <c r="F7" s="59" t="str">
        <f t="shared" si="1"/>
        <v>Emploi et services</v>
      </c>
      <c r="G7" s="198">
        <f>'Enregistrement Scores'!E22</f>
        <v>0</v>
      </c>
      <c r="H7" s="193">
        <f t="shared" si="0"/>
        <v>35</v>
      </c>
      <c r="I7" s="203">
        <f t="shared" si="2"/>
        <v>0</v>
      </c>
      <c r="J7" s="193">
        <v>100</v>
      </c>
      <c r="K7" s="193">
        <f t="shared" si="3"/>
        <v>35</v>
      </c>
    </row>
    <row r="8" spans="1:11" ht="33.75" customHeight="1" thickBot="1" x14ac:dyDescent="0.3">
      <c r="B8" s="41" t="str">
        <f>'Enregistrement Scores'!B23</f>
        <v>Éthique et développement humain</v>
      </c>
      <c r="C8" s="190">
        <f>'Enregistrement Scores'!E25</f>
        <v>0</v>
      </c>
      <c r="D8" s="187">
        <f>'Enregistrement Scores'!F25</f>
        <v>30</v>
      </c>
      <c r="F8" s="44" t="str">
        <f t="shared" si="1"/>
        <v>Éthique et développement humain</v>
      </c>
      <c r="G8" s="199">
        <f>'Enregistrement Scores'!E25</f>
        <v>0</v>
      </c>
      <c r="H8" s="194">
        <f t="shared" si="0"/>
        <v>30</v>
      </c>
      <c r="I8" s="204">
        <f t="shared" si="2"/>
        <v>0</v>
      </c>
      <c r="J8" s="194">
        <v>100</v>
      </c>
      <c r="K8" s="194">
        <f t="shared" si="3"/>
        <v>30</v>
      </c>
    </row>
    <row r="9" spans="1:11" ht="33.75" customHeight="1" x14ac:dyDescent="0.25">
      <c r="B9" s="31" t="str">
        <f>'Enregistrement Scores'!B28</f>
        <v>Viabilité</v>
      </c>
      <c r="C9" s="188">
        <f>'Enregistrement Scores'!E30</f>
        <v>0</v>
      </c>
      <c r="D9" s="185">
        <f>'Enregistrement Scores'!F30</f>
        <v>50</v>
      </c>
      <c r="F9" s="191" t="str">
        <f t="shared" si="1"/>
        <v>Viabilité</v>
      </c>
      <c r="G9" s="200">
        <f>'Enregistrement Scores'!E30</f>
        <v>0</v>
      </c>
      <c r="H9" s="195">
        <f t="shared" si="0"/>
        <v>50</v>
      </c>
      <c r="I9" s="205">
        <f t="shared" si="2"/>
        <v>0</v>
      </c>
      <c r="J9" s="195">
        <v>100</v>
      </c>
      <c r="K9" s="195">
        <f t="shared" si="3"/>
        <v>50</v>
      </c>
    </row>
    <row r="10" spans="1:11" ht="33.75" customHeight="1" x14ac:dyDescent="0.25">
      <c r="B10" s="22" t="str">
        <f>'Enregistrement Scores'!B31</f>
        <v>Indépendance</v>
      </c>
      <c r="C10" s="189">
        <f>'Enregistrement Scores'!E32</f>
        <v>0</v>
      </c>
      <c r="D10" s="186">
        <f>'Enregistrement Scores'!F32</f>
        <v>20</v>
      </c>
      <c r="F10" s="59" t="str">
        <f t="shared" si="1"/>
        <v>Indépendance</v>
      </c>
      <c r="G10" s="198">
        <f>'Enregistrement Scores'!E32</f>
        <v>0</v>
      </c>
      <c r="H10" s="193">
        <f t="shared" si="0"/>
        <v>20</v>
      </c>
      <c r="I10" s="203">
        <f t="shared" si="2"/>
        <v>0</v>
      </c>
      <c r="J10" s="193">
        <v>100</v>
      </c>
      <c r="K10" s="193">
        <f t="shared" si="3"/>
        <v>20</v>
      </c>
    </row>
    <row r="11" spans="1:11" ht="33.75" customHeight="1" thickBot="1" x14ac:dyDescent="0.3">
      <c r="B11" s="41" t="str">
        <f>'Enregistrement Scores'!B33</f>
        <v>Efficience</v>
      </c>
      <c r="C11" s="190">
        <f>'Enregistrement Scores'!E33</f>
        <v>0</v>
      </c>
      <c r="D11" s="187">
        <f>'Enregistrement Scores'!F33</f>
        <v>30</v>
      </c>
      <c r="F11" s="44" t="str">
        <f t="shared" si="1"/>
        <v>Efficience</v>
      </c>
      <c r="G11" s="199">
        <f>'Enregistrement Scores'!E33</f>
        <v>0</v>
      </c>
      <c r="H11" s="194">
        <f t="shared" si="0"/>
        <v>30</v>
      </c>
      <c r="I11" s="204">
        <f t="shared" si="2"/>
        <v>0</v>
      </c>
      <c r="J11" s="194">
        <v>100</v>
      </c>
      <c r="K11" s="194">
        <f t="shared" si="3"/>
        <v>30</v>
      </c>
    </row>
  </sheetData>
  <pageMargins left="0.78740157499999996" right="0.78740157499999996" top="0.984251969" bottom="0.984251969" header="0.4921259845" footer="0.4921259845"/>
  <headerFooter alignWithMargins="0">
    <oddFooter>&amp;C&amp;"Arial,Italique"&amp;8PNADDD 2003-2006 classeur IDEA enquête scores résultats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</vt:i4>
      </vt:variant>
    </vt:vector>
  </HeadingPairs>
  <TitlesOfParts>
    <vt:vector size="20" baseType="lpstr">
      <vt:lpstr>Données sur l'exploitation</vt:lpstr>
      <vt:lpstr>UGB_Exploitation</vt:lpstr>
      <vt:lpstr>Agro-environnementale</vt:lpstr>
      <vt:lpstr>Socio-territoriale</vt:lpstr>
      <vt:lpstr>Economique</vt:lpstr>
      <vt:lpstr>Enregistrement Scores</vt:lpstr>
      <vt:lpstr>3 Echelles</vt:lpstr>
      <vt:lpstr>Radar</vt:lpstr>
      <vt:lpstr>'Agro-environnementale'!_ftnref2</vt:lpstr>
      <vt:lpstr>'Socio-territoriale'!_Toc441399189</vt:lpstr>
      <vt:lpstr>'Socio-territoriale'!_Toc441399190</vt:lpstr>
      <vt:lpstr>'Socio-territoriale'!_Toc441399192</vt:lpstr>
      <vt:lpstr>'Socio-territoriale'!_Toc441399194</vt:lpstr>
      <vt:lpstr>Economique!_Toc441399195</vt:lpstr>
      <vt:lpstr>Economique!_Toc441399196</vt:lpstr>
      <vt:lpstr>Economique!_Toc441399198</vt:lpstr>
      <vt:lpstr>'Agro-environnementale'!Zone_d_impression</vt:lpstr>
      <vt:lpstr>Economique!Zone_d_impression</vt:lpstr>
      <vt:lpstr>'Enregistrement Scores'!Zone_d_impression</vt:lpstr>
      <vt:lpstr>'Socio-territoriale'!Zone_d_impression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louafi</dc:creator>
  <cp:lastModifiedBy>AZELMAT Mayssae</cp:lastModifiedBy>
  <cp:lastPrinted>2019-05-17T09:37:41Z</cp:lastPrinted>
  <dcterms:created xsi:type="dcterms:W3CDTF">2016-03-24T15:59:23Z</dcterms:created>
  <dcterms:modified xsi:type="dcterms:W3CDTF">2020-03-11T09:20:09Z</dcterms:modified>
</cp:coreProperties>
</file>